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a_Dean\Dropbox\UML ADVANCE\NSF Documentation\DATA\Data from IR\"/>
    </mc:Choice>
  </mc:AlternateContent>
  <bookViews>
    <workbookView xWindow="0" yWindow="0" windowWidth="23040" windowHeight="9210"/>
  </bookViews>
  <sheets>
    <sheet name="Table 1" sheetId="1" r:id="rId1"/>
    <sheet name="Table 2" sheetId="2" r:id="rId2"/>
    <sheet name="Table 6" sheetId="9" r:id="rId3"/>
    <sheet name="Table 7" sheetId="3" r:id="rId4"/>
    <sheet name="Table 8_Gender" sheetId="4" r:id="rId5"/>
    <sheet name="Table 8_RE" sheetId="6" r:id="rId6"/>
    <sheet name="9mo Salaries" sheetId="5" r:id="rId7"/>
    <sheet name="9mo Salaries by Gender and Rank" sheetId="7" r:id="rId8"/>
    <sheet name="Asian by Citiz., Tenure, Gender" sheetId="8" r:id="rId9"/>
  </sheets>
  <definedNames>
    <definedName name="_xlnm.Print_Titles" localSheetId="4">'Table 8_Gender'!$1:$3</definedName>
    <definedName name="_xlnm.Print_Titles" localSheetId="5">'Table 8_RE'!$1:$3</definedName>
  </definedNames>
  <calcPr calcId="162913"/>
</workbook>
</file>

<file path=xl/calcChain.xml><?xml version="1.0" encoding="utf-8"?>
<calcChain xmlns="http://schemas.openxmlformats.org/spreadsheetml/2006/main">
  <c r="I44" i="8" l="1"/>
  <c r="J44" i="8" s="1"/>
  <c r="E44" i="8"/>
  <c r="J43" i="8"/>
  <c r="I43" i="8"/>
  <c r="E43" i="8"/>
  <c r="I42" i="8"/>
  <c r="J42" i="8" s="1"/>
  <c r="E42" i="8"/>
  <c r="I41" i="8"/>
  <c r="J41" i="8" s="1"/>
  <c r="E41" i="8"/>
  <c r="H53" i="8"/>
  <c r="G53" i="8"/>
  <c r="F53" i="8"/>
  <c r="D53" i="8"/>
  <c r="C53" i="8"/>
  <c r="B53" i="8"/>
  <c r="I52" i="8"/>
  <c r="J52" i="8" s="1"/>
  <c r="E52" i="8"/>
  <c r="I51" i="8"/>
  <c r="E51" i="8"/>
  <c r="I50" i="8"/>
  <c r="J50" i="8" s="1"/>
  <c r="E50" i="8"/>
  <c r="I49" i="8"/>
  <c r="E49" i="8"/>
  <c r="I48" i="8"/>
  <c r="I53" i="8" s="1"/>
  <c r="E48" i="8"/>
  <c r="I47" i="8"/>
  <c r="E47" i="8"/>
  <c r="I46" i="8"/>
  <c r="E46" i="8"/>
  <c r="I45" i="8"/>
  <c r="J45" i="8" s="1"/>
  <c r="E45" i="8"/>
  <c r="H35" i="8"/>
  <c r="G35" i="8"/>
  <c r="F35" i="8"/>
  <c r="D35" i="8"/>
  <c r="C35" i="8"/>
  <c r="B35" i="8"/>
  <c r="I34" i="8"/>
  <c r="E34" i="8"/>
  <c r="I33" i="8"/>
  <c r="E33" i="8"/>
  <c r="I32" i="8"/>
  <c r="E32" i="8"/>
  <c r="I31" i="8"/>
  <c r="E31" i="8"/>
  <c r="I30" i="8"/>
  <c r="E30" i="8"/>
  <c r="J30" i="8" s="1"/>
  <c r="I29" i="8"/>
  <c r="E29" i="8"/>
  <c r="I28" i="8"/>
  <c r="E28" i="8"/>
  <c r="I27" i="8"/>
  <c r="E27" i="8"/>
  <c r="I26" i="8"/>
  <c r="J26" i="8" s="1"/>
  <c r="E26" i="8"/>
  <c r="I25" i="8"/>
  <c r="E25" i="8"/>
  <c r="I24" i="8"/>
  <c r="E24" i="8"/>
  <c r="I23" i="8"/>
  <c r="E23" i="8"/>
  <c r="J17" i="8"/>
  <c r="I17" i="8"/>
  <c r="H17" i="8"/>
  <c r="G17" i="8"/>
  <c r="F17" i="8"/>
  <c r="E17" i="8"/>
  <c r="D17" i="8"/>
  <c r="C17" i="8"/>
  <c r="B17" i="8"/>
  <c r="J14" i="8"/>
  <c r="J11" i="8"/>
  <c r="J10" i="8"/>
  <c r="J8" i="8"/>
  <c r="J6" i="8"/>
  <c r="I16" i="8"/>
  <c r="I15" i="8"/>
  <c r="I14" i="8"/>
  <c r="I13" i="8"/>
  <c r="I12" i="8"/>
  <c r="I11" i="8"/>
  <c r="I10" i="8"/>
  <c r="I9" i="8"/>
  <c r="J9" i="8" s="1"/>
  <c r="I8" i="8"/>
  <c r="I7" i="8"/>
  <c r="J7" i="8" s="1"/>
  <c r="I6" i="8"/>
  <c r="I5" i="8"/>
  <c r="J5" i="8" s="1"/>
  <c r="E16" i="8"/>
  <c r="E15" i="8"/>
  <c r="J15" i="8" s="1"/>
  <c r="E14" i="8"/>
  <c r="E13" i="8"/>
  <c r="J13" i="8" s="1"/>
  <c r="E12" i="8"/>
  <c r="E11" i="8"/>
  <c r="E10" i="8"/>
  <c r="E9" i="8"/>
  <c r="E8" i="8"/>
  <c r="E7" i="8"/>
  <c r="E6" i="8"/>
  <c r="E5" i="8"/>
  <c r="M56" i="3"/>
  <c r="C56" i="3"/>
  <c r="C53" i="3"/>
  <c r="C50" i="3"/>
  <c r="I60" i="3"/>
  <c r="I59" i="3"/>
  <c r="I58" i="3"/>
  <c r="I57" i="3"/>
  <c r="I55" i="3"/>
  <c r="I54" i="3"/>
  <c r="I52" i="3"/>
  <c r="I51" i="3"/>
  <c r="E60" i="3"/>
  <c r="E59" i="3"/>
  <c r="E58" i="3"/>
  <c r="E57" i="3"/>
  <c r="E55" i="3"/>
  <c r="E54" i="3"/>
  <c r="E52" i="3"/>
  <c r="E51" i="3"/>
  <c r="L60" i="3"/>
  <c r="L59" i="3"/>
  <c r="L58" i="3"/>
  <c r="L57" i="3"/>
  <c r="K56" i="3"/>
  <c r="J56" i="3"/>
  <c r="H56" i="3"/>
  <c r="I56" i="3" s="1"/>
  <c r="G56" i="3"/>
  <c r="F56" i="3"/>
  <c r="D56" i="3"/>
  <c r="B56" i="3"/>
  <c r="L55" i="3"/>
  <c r="L54" i="3"/>
  <c r="M53" i="3"/>
  <c r="K53" i="3"/>
  <c r="J53" i="3"/>
  <c r="H53" i="3"/>
  <c r="I53" i="3" s="1"/>
  <c r="G53" i="3"/>
  <c r="F53" i="3"/>
  <c r="D53" i="3"/>
  <c r="B53" i="3"/>
  <c r="L52" i="3"/>
  <c r="L51" i="3"/>
  <c r="M50" i="3"/>
  <c r="K50" i="3"/>
  <c r="J50" i="3"/>
  <c r="H50" i="3"/>
  <c r="I50" i="3" s="1"/>
  <c r="G50" i="3"/>
  <c r="F50" i="3"/>
  <c r="D50" i="3"/>
  <c r="B50" i="3"/>
  <c r="M29" i="3"/>
  <c r="M28" i="3"/>
  <c r="M27" i="3"/>
  <c r="M26" i="3"/>
  <c r="M24" i="3"/>
  <c r="M23" i="3"/>
  <c r="M21" i="3"/>
  <c r="M20" i="3"/>
  <c r="I28" i="3"/>
  <c r="I27" i="3"/>
  <c r="D29" i="3"/>
  <c r="D28" i="3"/>
  <c r="D27" i="3"/>
  <c r="D26" i="3"/>
  <c r="D24" i="3"/>
  <c r="D23" i="3"/>
  <c r="D21" i="3"/>
  <c r="D20" i="3"/>
  <c r="J28" i="8" l="1"/>
  <c r="I35" i="8"/>
  <c r="E35" i="8"/>
  <c r="J34" i="8"/>
  <c r="J23" i="8"/>
  <c r="J25" i="8"/>
  <c r="J32" i="8"/>
  <c r="J27" i="8"/>
  <c r="J29" i="8"/>
  <c r="J24" i="8"/>
  <c r="J31" i="8"/>
  <c r="J33" i="8"/>
  <c r="J46" i="8"/>
  <c r="J47" i="8"/>
  <c r="J49" i="8"/>
  <c r="E53" i="8"/>
  <c r="J51" i="8"/>
  <c r="J48" i="8"/>
  <c r="J16" i="8"/>
  <c r="J12" i="8"/>
  <c r="L50" i="3"/>
  <c r="E50" i="3"/>
  <c r="E56" i="3"/>
  <c r="E53" i="3"/>
  <c r="L53" i="3"/>
  <c r="L56" i="3"/>
  <c r="I29" i="3"/>
  <c r="I26" i="3"/>
  <c r="I24" i="3"/>
  <c r="I23" i="3"/>
  <c r="I21" i="3"/>
  <c r="I20" i="3"/>
  <c r="F25" i="3"/>
  <c r="N25" i="3"/>
  <c r="N22" i="3"/>
  <c r="N19" i="3"/>
  <c r="L25" i="3"/>
  <c r="K25" i="3"/>
  <c r="J25" i="3"/>
  <c r="L22" i="3"/>
  <c r="K22" i="3"/>
  <c r="J22" i="3"/>
  <c r="L19" i="3"/>
  <c r="K19" i="3"/>
  <c r="J19" i="3"/>
  <c r="H25" i="3"/>
  <c r="G25" i="3"/>
  <c r="E25" i="3"/>
  <c r="H22" i="3"/>
  <c r="G22" i="3"/>
  <c r="F22" i="3"/>
  <c r="E22" i="3"/>
  <c r="H19" i="3"/>
  <c r="I19" i="3" s="1"/>
  <c r="G19" i="3"/>
  <c r="F19" i="3"/>
  <c r="E19" i="3"/>
  <c r="C25" i="3"/>
  <c r="C22" i="3"/>
  <c r="C19" i="3"/>
  <c r="B25" i="3"/>
  <c r="J45" i="3"/>
  <c r="J44" i="3"/>
  <c r="J43" i="3"/>
  <c r="J42" i="3"/>
  <c r="I41" i="3"/>
  <c r="H41" i="3"/>
  <c r="J40" i="3"/>
  <c r="I38" i="3"/>
  <c r="H38" i="3"/>
  <c r="J37" i="3"/>
  <c r="J36" i="3"/>
  <c r="I35" i="3"/>
  <c r="H35" i="3"/>
  <c r="F41" i="3"/>
  <c r="E41" i="3"/>
  <c r="C41" i="3"/>
  <c r="B41" i="3"/>
  <c r="B38" i="3"/>
  <c r="B35" i="3"/>
  <c r="G42" i="3"/>
  <c r="D42" i="3"/>
  <c r="J11" i="3"/>
  <c r="G11" i="3"/>
  <c r="D11" i="3"/>
  <c r="I10" i="3"/>
  <c r="H10" i="3"/>
  <c r="F10" i="3"/>
  <c r="E10" i="3"/>
  <c r="C10" i="3"/>
  <c r="B10" i="3"/>
  <c r="F38" i="3"/>
  <c r="E38" i="3"/>
  <c r="F35" i="3"/>
  <c r="E35" i="3"/>
  <c r="C38" i="3"/>
  <c r="C35" i="3"/>
  <c r="G46" i="3"/>
  <c r="D46" i="3"/>
  <c r="G45" i="3"/>
  <c r="D45" i="3"/>
  <c r="G44" i="3"/>
  <c r="D44" i="3"/>
  <c r="G43" i="3"/>
  <c r="D43" i="3"/>
  <c r="G40" i="3"/>
  <c r="D40" i="3"/>
  <c r="G37" i="3"/>
  <c r="D37" i="3"/>
  <c r="G36" i="3"/>
  <c r="D36" i="3"/>
  <c r="J35" i="8" l="1"/>
  <c r="J53" i="8"/>
  <c r="M22" i="3"/>
  <c r="M25" i="3"/>
  <c r="D25" i="3"/>
  <c r="M19" i="3"/>
  <c r="I25" i="3"/>
  <c r="I22" i="3"/>
  <c r="J38" i="3"/>
  <c r="J41" i="3"/>
  <c r="J35" i="3"/>
  <c r="D38" i="3"/>
  <c r="G35" i="3"/>
  <c r="G41" i="3"/>
  <c r="G38" i="3"/>
  <c r="D41" i="3"/>
  <c r="D10" i="3"/>
  <c r="D35" i="3"/>
  <c r="B22" i="3"/>
  <c r="D22" i="3" s="1"/>
  <c r="B19" i="3"/>
  <c r="D19" i="3" s="1"/>
  <c r="J14" i="3"/>
  <c r="J13" i="3"/>
  <c r="J12" i="3"/>
  <c r="J10" i="3"/>
  <c r="J9" i="3"/>
  <c r="J8" i="3"/>
  <c r="J6" i="3"/>
  <c r="J5" i="3"/>
  <c r="G14" i="3"/>
  <c r="G13" i="3"/>
  <c r="G12" i="3"/>
  <c r="G10" i="3"/>
  <c r="G9" i="3"/>
  <c r="G8" i="3"/>
  <c r="G6" i="3"/>
  <c r="G5" i="3"/>
  <c r="D14" i="3"/>
  <c r="D13" i="3"/>
  <c r="D12" i="3"/>
  <c r="D9" i="3"/>
  <c r="D8" i="3"/>
  <c r="D6" i="3"/>
  <c r="D5" i="3"/>
  <c r="I7" i="3"/>
  <c r="H7" i="3"/>
  <c r="I4" i="3"/>
  <c r="H4" i="3"/>
  <c r="F7" i="3"/>
  <c r="F4" i="3"/>
  <c r="E7" i="3"/>
  <c r="E4" i="3"/>
  <c r="C7" i="3"/>
  <c r="C4" i="3"/>
  <c r="B7" i="3"/>
  <c r="B4" i="3"/>
  <c r="U60" i="2"/>
  <c r="T60" i="2"/>
  <c r="S60" i="2"/>
  <c r="U58" i="2"/>
  <c r="T58" i="2"/>
  <c r="S58" i="2"/>
  <c r="U56" i="2"/>
  <c r="T56" i="2"/>
  <c r="S56" i="2"/>
  <c r="Q60" i="2"/>
  <c r="P60" i="2"/>
  <c r="O60" i="2"/>
  <c r="N60" i="2"/>
  <c r="M60" i="2"/>
  <c r="L60" i="2"/>
  <c r="K60" i="2"/>
  <c r="J60" i="2"/>
  <c r="Q58" i="2"/>
  <c r="P58" i="2"/>
  <c r="O58" i="2"/>
  <c r="R58" i="2" s="1"/>
  <c r="N58" i="2"/>
  <c r="V58" i="2" s="1"/>
  <c r="M58" i="2"/>
  <c r="L58" i="2"/>
  <c r="K58" i="2"/>
  <c r="J58" i="2"/>
  <c r="I58" i="2" s="1"/>
  <c r="Q56" i="2"/>
  <c r="P56" i="2"/>
  <c r="O56" i="2"/>
  <c r="N56" i="2"/>
  <c r="M56" i="2"/>
  <c r="L56" i="2"/>
  <c r="K56" i="2"/>
  <c r="J56" i="2"/>
  <c r="H60" i="2"/>
  <c r="G60" i="2"/>
  <c r="F60" i="2"/>
  <c r="E60" i="2"/>
  <c r="H58" i="2"/>
  <c r="G58" i="2"/>
  <c r="F58" i="2"/>
  <c r="E58" i="2"/>
  <c r="H56" i="2"/>
  <c r="G56" i="2"/>
  <c r="F56" i="2"/>
  <c r="E56" i="2"/>
  <c r="D60" i="2"/>
  <c r="D58" i="2"/>
  <c r="D56" i="2"/>
  <c r="U46" i="2"/>
  <c r="T46" i="2"/>
  <c r="S46" i="2"/>
  <c r="Q46" i="2"/>
  <c r="P46" i="2"/>
  <c r="O46" i="2"/>
  <c r="N46" i="2"/>
  <c r="M46" i="2"/>
  <c r="L46" i="2"/>
  <c r="K46" i="2"/>
  <c r="J46" i="2"/>
  <c r="H46" i="2"/>
  <c r="G46" i="2"/>
  <c r="F46" i="2"/>
  <c r="E46" i="2"/>
  <c r="D46" i="2"/>
  <c r="U37" i="2"/>
  <c r="T37" i="2"/>
  <c r="S37" i="2"/>
  <c r="Q37" i="2"/>
  <c r="P37" i="2"/>
  <c r="O37" i="2"/>
  <c r="N37" i="2"/>
  <c r="M37" i="2"/>
  <c r="L37" i="2"/>
  <c r="K37" i="2"/>
  <c r="J37" i="2"/>
  <c r="H37" i="2"/>
  <c r="G37" i="2"/>
  <c r="F37" i="2"/>
  <c r="E37" i="2"/>
  <c r="D37" i="2"/>
  <c r="V65" i="2"/>
  <c r="V64" i="2"/>
  <c r="V63" i="2"/>
  <c r="V62" i="2"/>
  <c r="V61" i="2"/>
  <c r="V59" i="2"/>
  <c r="V57" i="2"/>
  <c r="V55" i="2"/>
  <c r="V54" i="2"/>
  <c r="V53" i="2"/>
  <c r="V52" i="2"/>
  <c r="V51" i="2"/>
  <c r="V50" i="2"/>
  <c r="V49" i="2"/>
  <c r="V48" i="2"/>
  <c r="V47" i="2"/>
  <c r="V45" i="2"/>
  <c r="V44" i="2"/>
  <c r="V43" i="2"/>
  <c r="V42" i="2"/>
  <c r="V41" i="2"/>
  <c r="V40" i="2"/>
  <c r="V39" i="2"/>
  <c r="V38" i="2"/>
  <c r="R65" i="2"/>
  <c r="R64" i="2"/>
  <c r="R63" i="2"/>
  <c r="R62" i="2"/>
  <c r="R61" i="2"/>
  <c r="R59" i="2"/>
  <c r="R57" i="2"/>
  <c r="R55" i="2"/>
  <c r="R54" i="2"/>
  <c r="R53" i="2"/>
  <c r="R52" i="2"/>
  <c r="R51" i="2"/>
  <c r="R50" i="2"/>
  <c r="R49" i="2"/>
  <c r="R48" i="2"/>
  <c r="R47" i="2"/>
  <c r="R45" i="2"/>
  <c r="R44" i="2"/>
  <c r="R43" i="2"/>
  <c r="R42" i="2"/>
  <c r="R41" i="2"/>
  <c r="R40" i="2"/>
  <c r="R39" i="2"/>
  <c r="R38" i="2"/>
  <c r="I65" i="2"/>
  <c r="I64" i="2"/>
  <c r="I63" i="2"/>
  <c r="I62" i="2"/>
  <c r="I61" i="2"/>
  <c r="I59" i="2"/>
  <c r="I57" i="2"/>
  <c r="I55" i="2"/>
  <c r="I54" i="2"/>
  <c r="I53" i="2"/>
  <c r="I52" i="2"/>
  <c r="I51" i="2"/>
  <c r="I50" i="2"/>
  <c r="I49" i="2"/>
  <c r="I48" i="2"/>
  <c r="I47" i="2"/>
  <c r="I45" i="2"/>
  <c r="I44" i="2"/>
  <c r="I43" i="2"/>
  <c r="I42" i="2"/>
  <c r="I41" i="2"/>
  <c r="I40" i="2"/>
  <c r="I39" i="2"/>
  <c r="I38" i="2"/>
  <c r="I10" i="2"/>
  <c r="J10" i="2"/>
  <c r="F10" i="2"/>
  <c r="I37" i="2" l="1"/>
  <c r="G4" i="3"/>
  <c r="G7" i="3"/>
  <c r="D4" i="3"/>
  <c r="J7" i="3"/>
  <c r="J4" i="3"/>
  <c r="D7" i="3"/>
  <c r="R60" i="2"/>
  <c r="I60" i="2"/>
  <c r="V60" i="2"/>
  <c r="V56" i="2"/>
  <c r="R56" i="2"/>
  <c r="I56" i="2"/>
  <c r="R46" i="2"/>
  <c r="R37" i="2"/>
  <c r="I46" i="2"/>
  <c r="V46" i="2"/>
  <c r="V37" i="2"/>
  <c r="J32" i="2"/>
  <c r="I32" i="2"/>
  <c r="J31" i="2"/>
  <c r="I31" i="2"/>
  <c r="J30" i="2"/>
  <c r="I30" i="2"/>
  <c r="J29" i="2"/>
  <c r="I29" i="2"/>
  <c r="J28" i="2"/>
  <c r="I28" i="2"/>
  <c r="J26" i="2"/>
  <c r="I26" i="2"/>
  <c r="J24" i="2"/>
  <c r="I24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2" i="2"/>
  <c r="I12" i="2"/>
  <c r="J11" i="2"/>
  <c r="I11" i="2"/>
  <c r="J9" i="2"/>
  <c r="I9" i="2"/>
  <c r="J8" i="2"/>
  <c r="I8" i="2"/>
  <c r="J7" i="2"/>
  <c r="I7" i="2"/>
  <c r="J6" i="2"/>
  <c r="I6" i="2"/>
  <c r="J5" i="2"/>
  <c r="I5" i="2"/>
  <c r="F32" i="2"/>
  <c r="F31" i="2"/>
  <c r="F30" i="2"/>
  <c r="F29" i="2"/>
  <c r="F28" i="2"/>
  <c r="F26" i="2"/>
  <c r="F24" i="2"/>
  <c r="F22" i="2"/>
  <c r="F21" i="2"/>
  <c r="F20" i="2"/>
  <c r="F19" i="2"/>
  <c r="F18" i="2"/>
  <c r="F17" i="2"/>
  <c r="F16" i="2"/>
  <c r="F15" i="2"/>
  <c r="F14" i="2"/>
  <c r="F12" i="2"/>
  <c r="F11" i="2"/>
  <c r="F9" i="2"/>
  <c r="F8" i="2"/>
  <c r="F7" i="2"/>
  <c r="F6" i="2"/>
  <c r="F5" i="2"/>
  <c r="H27" i="2"/>
  <c r="G27" i="2"/>
  <c r="E27" i="2"/>
  <c r="D27" i="2"/>
  <c r="H25" i="2"/>
  <c r="G25" i="2"/>
  <c r="E25" i="2"/>
  <c r="D25" i="2"/>
  <c r="H23" i="2"/>
  <c r="G23" i="2"/>
  <c r="E23" i="2"/>
  <c r="D23" i="2"/>
  <c r="H13" i="2"/>
  <c r="G13" i="2"/>
  <c r="E13" i="2"/>
  <c r="D13" i="2"/>
  <c r="H4" i="2"/>
  <c r="G4" i="2"/>
  <c r="E4" i="2"/>
  <c r="D4" i="2"/>
  <c r="K79" i="1"/>
  <c r="J79" i="1"/>
  <c r="I79" i="1"/>
  <c r="H79" i="1"/>
  <c r="G79" i="1"/>
  <c r="F79" i="1"/>
  <c r="E79" i="1"/>
  <c r="D79" i="1"/>
  <c r="C79" i="1"/>
  <c r="K77" i="1"/>
  <c r="J77" i="1"/>
  <c r="I77" i="1"/>
  <c r="H77" i="1"/>
  <c r="G77" i="1"/>
  <c r="F77" i="1"/>
  <c r="E77" i="1"/>
  <c r="D77" i="1"/>
  <c r="C77" i="1"/>
  <c r="K67" i="1"/>
  <c r="J67" i="1"/>
  <c r="I67" i="1"/>
  <c r="H67" i="1"/>
  <c r="G67" i="1"/>
  <c r="F67" i="1"/>
  <c r="E67" i="1"/>
  <c r="D67" i="1"/>
  <c r="C67" i="1"/>
  <c r="K58" i="1"/>
  <c r="J58" i="1"/>
  <c r="I58" i="1"/>
  <c r="H58" i="1"/>
  <c r="G58" i="1"/>
  <c r="F58" i="1"/>
  <c r="E58" i="1"/>
  <c r="D58" i="1"/>
  <c r="C58" i="1"/>
  <c r="N53" i="1"/>
  <c r="M53" i="1"/>
  <c r="L53" i="1"/>
  <c r="K53" i="1"/>
  <c r="J53" i="1"/>
  <c r="I53" i="1"/>
  <c r="H53" i="1"/>
  <c r="G53" i="1"/>
  <c r="F53" i="1"/>
  <c r="E53" i="1"/>
  <c r="D53" i="1"/>
  <c r="N51" i="1"/>
  <c r="M51" i="1"/>
  <c r="L51" i="1"/>
  <c r="K51" i="1"/>
  <c r="J51" i="1"/>
  <c r="I51" i="1"/>
  <c r="H51" i="1"/>
  <c r="G51" i="1"/>
  <c r="F51" i="1"/>
  <c r="E51" i="1"/>
  <c r="D51" i="1"/>
  <c r="J27" i="2" l="1"/>
  <c r="J25" i="2"/>
  <c r="F25" i="2"/>
  <c r="J23" i="2"/>
  <c r="F13" i="2"/>
  <c r="J13" i="2"/>
  <c r="F4" i="2"/>
  <c r="J4" i="2"/>
  <c r="I4" i="2"/>
  <c r="I25" i="2"/>
  <c r="F23" i="2"/>
  <c r="F27" i="2"/>
  <c r="I23" i="2"/>
  <c r="I13" i="2"/>
  <c r="I27" i="2"/>
  <c r="C53" i="1"/>
  <c r="C51" i="1"/>
  <c r="O51" i="1" s="1"/>
  <c r="N41" i="1"/>
  <c r="M41" i="1"/>
  <c r="L41" i="1"/>
  <c r="K41" i="1"/>
  <c r="J41" i="1"/>
  <c r="I41" i="1"/>
  <c r="H41" i="1"/>
  <c r="G41" i="1"/>
  <c r="F41" i="1"/>
  <c r="E41" i="1"/>
  <c r="D41" i="1"/>
  <c r="C41" i="1"/>
  <c r="N32" i="1"/>
  <c r="M32" i="1"/>
  <c r="L32" i="1"/>
  <c r="K32" i="1"/>
  <c r="J32" i="1"/>
  <c r="I32" i="1"/>
  <c r="H32" i="1"/>
  <c r="G32" i="1"/>
  <c r="F32" i="1"/>
  <c r="E32" i="1"/>
  <c r="Q32" i="1" s="1"/>
  <c r="D32" i="1"/>
  <c r="C32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0" i="1"/>
  <c r="P40" i="1"/>
  <c r="O40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I25" i="1"/>
  <c r="H25" i="1"/>
  <c r="G25" i="1"/>
  <c r="F25" i="1"/>
  <c r="E25" i="1"/>
  <c r="D25" i="1"/>
  <c r="H23" i="1"/>
  <c r="K23" i="1" s="1"/>
  <c r="G23" i="1"/>
  <c r="J23" i="1" s="1"/>
  <c r="F23" i="1"/>
  <c r="E23" i="1"/>
  <c r="D23" i="1"/>
  <c r="H13" i="1"/>
  <c r="G13" i="1"/>
  <c r="F13" i="1"/>
  <c r="E13" i="1"/>
  <c r="K13" i="1" s="1"/>
  <c r="D13" i="1"/>
  <c r="C25" i="1"/>
  <c r="C23" i="1"/>
  <c r="C13" i="1"/>
  <c r="K27" i="1"/>
  <c r="J27" i="1"/>
  <c r="I27" i="1"/>
  <c r="K26" i="1"/>
  <c r="J26" i="1"/>
  <c r="I26" i="1"/>
  <c r="J25" i="1"/>
  <c r="K24" i="1"/>
  <c r="J24" i="1"/>
  <c r="I24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2" i="1"/>
  <c r="J12" i="1"/>
  <c r="I12" i="1"/>
  <c r="K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J11" i="1"/>
  <c r="H4" i="1"/>
  <c r="G4" i="1"/>
  <c r="J4" i="1" s="1"/>
  <c r="F4" i="1"/>
  <c r="I4" i="1" s="1"/>
  <c r="E4" i="1"/>
  <c r="K4" i="1" s="1"/>
  <c r="D4" i="1"/>
  <c r="C4" i="1"/>
  <c r="Q41" i="1" l="1"/>
  <c r="O41" i="1"/>
  <c r="P41" i="1"/>
  <c r="P32" i="1"/>
  <c r="O32" i="1"/>
  <c r="K25" i="1"/>
  <c r="I23" i="1"/>
  <c r="J13" i="1"/>
  <c r="I13" i="1"/>
</calcChain>
</file>

<file path=xl/sharedStrings.xml><?xml version="1.0" encoding="utf-8"?>
<sst xmlns="http://schemas.openxmlformats.org/spreadsheetml/2006/main" count="1107" uniqueCount="180">
  <si>
    <t>Professor</t>
  </si>
  <si>
    <t>Engineering</t>
  </si>
  <si>
    <t>Chemical Engineering</t>
  </si>
  <si>
    <t>Civil Engineering</t>
  </si>
  <si>
    <t>Electrical &amp; Computer Eng</t>
  </si>
  <si>
    <t>Mechanical Engineering</t>
  </si>
  <si>
    <t>Plastics Engineering</t>
  </si>
  <si>
    <t>Provost's Office</t>
  </si>
  <si>
    <t>Sciences</t>
  </si>
  <si>
    <t>Biological Science</t>
  </si>
  <si>
    <t>Chemistry</t>
  </si>
  <si>
    <t>Computer Science</t>
  </si>
  <si>
    <t>Envir,Earth&amp;Atmos.Science</t>
  </si>
  <si>
    <t>Mathematical Science</t>
  </si>
  <si>
    <t>Physics and Applied Physics</t>
  </si>
  <si>
    <t>Women</t>
  </si>
  <si>
    <t>Men</t>
  </si>
  <si>
    <t>Percent Women</t>
  </si>
  <si>
    <t>TOTAL</t>
  </si>
  <si>
    <t>Other STEM</t>
  </si>
  <si>
    <t>TABLE 1. Number and Percent of Women Tenured and Tenure Track Faculty in Science/Engineering by Rank and Department</t>
  </si>
  <si>
    <t>Associate 
Professor</t>
  </si>
  <si>
    <t>Assistant 
Professor</t>
  </si>
  <si>
    <t>Asian</t>
  </si>
  <si>
    <t>White</t>
  </si>
  <si>
    <t>Associate
Professor</t>
  </si>
  <si>
    <t>Percent of US Known Minorities</t>
  </si>
  <si>
    <t>Black/African American</t>
  </si>
  <si>
    <t>Hispanic/Latino</t>
  </si>
  <si>
    <t>Two or more races</t>
  </si>
  <si>
    <t>Non Resident Alien</t>
  </si>
  <si>
    <t>Not Specified</t>
  </si>
  <si>
    <t>TABLE 1. Number and Percent of US Known Minorities Tenured and Tenure Track Faculty in Science/Engineering by Rank and Department</t>
  </si>
  <si>
    <t>STEM</t>
  </si>
  <si>
    <t>SBS</t>
  </si>
  <si>
    <t>Psychology</t>
  </si>
  <si>
    <t>Social Sciences</t>
  </si>
  <si>
    <t>Economics</t>
  </si>
  <si>
    <t>Political Science</t>
  </si>
  <si>
    <t>Sociology</t>
  </si>
  <si>
    <t>All</t>
  </si>
  <si>
    <t>%Women</t>
  </si>
  <si>
    <t>Tenured/Tenure Track</t>
  </si>
  <si>
    <t>Non-Tenure Track</t>
  </si>
  <si>
    <t>NTT as % of  
All Women</t>
  </si>
  <si>
    <t>TABLE 2. STEM and SBS Department Faculty Gender Composition</t>
  </si>
  <si>
    <t>Black/
African 
American</t>
  </si>
  <si>
    <t>Hispanic/
Latino</t>
  </si>
  <si>
    <t>Two or 
more 
races</t>
  </si>
  <si>
    <t>Non 
Resident 
Alien</t>
  </si>
  <si>
    <t>Not 
Specified</t>
  </si>
  <si>
    <t>% US Known Minorities</t>
  </si>
  <si>
    <t>NTT as % 
of All US Known Minorities</t>
  </si>
  <si>
    <t>TABLE 2. STEM and SBS Department Faculty Race/Ethnicity Composition</t>
  </si>
  <si>
    <t xml:space="preserve">Other STEM </t>
  </si>
  <si>
    <t xml:space="preserve">Sciences </t>
  </si>
  <si>
    <t xml:space="preserve">Psychology </t>
  </si>
  <si>
    <t>Associate Professor</t>
  </si>
  <si>
    <t>Assistant Professor</t>
  </si>
  <si>
    <t>non-STEM</t>
  </si>
  <si>
    <t>Health and Medical Sciences</t>
  </si>
  <si>
    <t>Humanities</t>
  </si>
  <si>
    <t>Other, Non-STEM</t>
  </si>
  <si>
    <t>Non Resident
Alien</t>
  </si>
  <si>
    <t>% US Known 
Minorities</t>
  </si>
  <si>
    <t>Assoc Dean - Grad Studies-Eng</t>
  </si>
  <si>
    <t>Chancellor</t>
  </si>
  <si>
    <t>Dean</t>
  </si>
  <si>
    <t>Dean - Engineering</t>
  </si>
  <si>
    <t>Dean Graduate School of Ed</t>
  </si>
  <si>
    <t>Dean-FA, Humanities &amp; Soc Sci</t>
  </si>
  <si>
    <t>Interim Dean - Schl of Nursing</t>
  </si>
  <si>
    <t>President Emeritus</t>
  </si>
  <si>
    <t>Professor (Chair)</t>
  </si>
  <si>
    <t>Professor (Director)</t>
  </si>
  <si>
    <t>Vice Provost</t>
  </si>
  <si>
    <t>Tenured Full Professors</t>
  </si>
  <si>
    <t>All Faculty</t>
  </si>
  <si>
    <t>non-
STEM</t>
  </si>
  <si>
    <t>Full Professors</t>
  </si>
  <si>
    <t>Associate Professor (Chair)</t>
  </si>
  <si>
    <t>STEM Department Heads</t>
  </si>
  <si>
    <t>SBS Department Heads</t>
  </si>
  <si>
    <t>n/a</t>
  </si>
  <si>
    <t>Associate Deans</t>
  </si>
  <si>
    <t>Assoc Dean - Res &amp; Grad Prog</t>
  </si>
  <si>
    <t>Assoc Dean - Undergrd Stud-Eng</t>
  </si>
  <si>
    <t>Asst Dean - FA/Human/SS</t>
  </si>
  <si>
    <t>Deans</t>
  </si>
  <si>
    <t>Dean - Honors College</t>
  </si>
  <si>
    <t>President, Vice-Presidents, 
Provosts, Vice Provosts</t>
  </si>
  <si>
    <t>9 (3 STEM)</t>
  </si>
  <si>
    <t>TABLE 8. Faculty Leadership Positions (Gender)</t>
  </si>
  <si>
    <t>TABLE 8. Faculty Leadership Positions (Race/Ethnicity)</t>
  </si>
  <si>
    <t>Education</t>
  </si>
  <si>
    <t>Grand Total</t>
  </si>
  <si>
    <t>US Known Minorities</t>
  </si>
  <si>
    <t>NRA, Unknown</t>
  </si>
  <si>
    <t>Sum (9/10mo)</t>
  </si>
  <si>
    <t>Average (9/10mo)</t>
  </si>
  <si>
    <t>*</t>
  </si>
  <si>
    <t>9/10 month Salaries by Gender</t>
  </si>
  <si>
    <t>9/10 month Salaries by Race/Ethnicity</t>
  </si>
  <si>
    <t>N</t>
  </si>
  <si>
    <t xml:space="preserve">N </t>
  </si>
  <si>
    <t>* For groups fewer than five, data have not been provided to prevent release of individually identifiable information.</t>
  </si>
  <si>
    <t>9/10 month Salaries by Gender and Rank</t>
  </si>
  <si>
    <t xml:space="preserve">Professor </t>
  </si>
  <si>
    <t xml:space="preserve">Associate Professor </t>
  </si>
  <si>
    <t xml:space="preserve">Assistant Professor </t>
  </si>
  <si>
    <t>Lecturer</t>
  </si>
  <si>
    <t>Clinical Faculty</t>
  </si>
  <si>
    <t>Race/ Ethnicity = Asian</t>
  </si>
  <si>
    <t>US Citizen</t>
  </si>
  <si>
    <t>Naturalized 
Citizen</t>
  </si>
  <si>
    <t>Alien 
Permanent</t>
  </si>
  <si>
    <t>Tenure Status = Tenured</t>
  </si>
  <si>
    <t>Tenure Status = Tenure Track</t>
  </si>
  <si>
    <t>Tenured 
Total</t>
  </si>
  <si>
    <t>Tenure Track 
Total</t>
  </si>
  <si>
    <t>Women
Total</t>
  </si>
  <si>
    <t>Men 
Total</t>
  </si>
  <si>
    <t>Men
Total</t>
  </si>
  <si>
    <t>VC Research &amp; Innovation</t>
  </si>
  <si>
    <t>Deans Office/College Engineer</t>
  </si>
  <si>
    <t>Deans Office/College Sciences</t>
  </si>
  <si>
    <t>Honors College</t>
  </si>
  <si>
    <t>Public Health (prev WE)</t>
  </si>
  <si>
    <t>Criminal Justice</t>
  </si>
  <si>
    <t>Deans Office/FAHSS</t>
  </si>
  <si>
    <t>TABLE 7. New Hires Rank by Gender - Fall 2016</t>
  </si>
  <si>
    <t>TABLE 7. New Hires Rank by Race/Ethnicity - Fall 2016</t>
  </si>
  <si>
    <t>TABLE 7. New Hires Rank by Gender - Fall 2015</t>
  </si>
  <si>
    <t>TABLE 7. New Hires Rank by Race/Ethnicity - Fall 2015</t>
  </si>
  <si>
    <t xml:space="preserve"> Professor</t>
  </si>
  <si>
    <t>Dean - Kennedy College of Sci</t>
  </si>
  <si>
    <t>Dean - Manning School of Bus</t>
  </si>
  <si>
    <t>Professor (Assoc Chair)</t>
  </si>
  <si>
    <t>Provost &amp; VC for Acad Affairs</t>
  </si>
  <si>
    <t>Special Asst to Chancellor</t>
  </si>
  <si>
    <t>156 (92 STEM)</t>
  </si>
  <si>
    <t>Sr Advisor to Provost-Data An</t>
  </si>
  <si>
    <t>VC - Research &amp; Innovation</t>
  </si>
  <si>
    <t>159 (93 STEM)</t>
  </si>
  <si>
    <t>Assoc Professor (Director)</t>
  </si>
  <si>
    <t>Assoc Dean - Undergrad Studies</t>
  </si>
  <si>
    <t>6 (3 STEM)</t>
  </si>
  <si>
    <t>8 (3 STEM)</t>
  </si>
  <si>
    <t>Sr AVC - Entrep &amp; Economic Dev</t>
  </si>
  <si>
    <t>Vice Provost - Student Success</t>
  </si>
  <si>
    <t>Vice Provost-Innov &amp; Wkfce Dev</t>
  </si>
  <si>
    <t>Public Health (prev Work Environment)</t>
  </si>
  <si>
    <t>Instructor</t>
  </si>
  <si>
    <t>Tenure Status = Non-Tenure Track</t>
  </si>
  <si>
    <t>TABLE 6. Voluntary, Non-Retirement Attrition, by Rank and Gender, year - AY1314</t>
  </si>
  <si>
    <t>TABLE 6. Voluntary, Non-Retirement Attrition, by Rank and Gender, year - AY1617*</t>
  </si>
  <si>
    <t xml:space="preserve">* Data available through March 2017 only at this time. </t>
  </si>
  <si>
    <t>TABLE 6. Voluntary, Non-Retirement Attrition, by Rank and Gender, year - AY1415</t>
  </si>
  <si>
    <t>TABLE 6. Voluntary, Non-Retirement Attrition, by Rank and Gender, year - AY1516</t>
  </si>
  <si>
    <t xml:space="preserve">ClinicalLab &amp; NutritionalSci  </t>
  </si>
  <si>
    <t xml:space="preserve">Criminal Justice              </t>
  </si>
  <si>
    <t xml:space="preserve">Management                    </t>
  </si>
  <si>
    <t xml:space="preserve">Mktg Entr &amp; Innovation        </t>
  </si>
  <si>
    <t xml:space="preserve">Music Department              </t>
  </si>
  <si>
    <t xml:space="preserve">Psychology                    </t>
  </si>
  <si>
    <t>n.b. Excludes those who have separated or retired. Academic year refers to September 1st - August 31st.</t>
  </si>
  <si>
    <t xml:space="preserve">History                       </t>
  </si>
  <si>
    <t xml:space="preserve">Physical Therapy              </t>
  </si>
  <si>
    <t xml:space="preserve">Political Science             </t>
  </si>
  <si>
    <t xml:space="preserve">Sociology                     </t>
  </si>
  <si>
    <t xml:space="preserve">World Languages and Cultures  </t>
  </si>
  <si>
    <t xml:space="preserve">Accounting                    </t>
  </si>
  <si>
    <t xml:space="preserve">Computer Science              </t>
  </si>
  <si>
    <t xml:space="preserve">Mathematical Science          </t>
  </si>
  <si>
    <t xml:space="preserve">Philosophy                    </t>
  </si>
  <si>
    <t xml:space="preserve">Physics and Applied Physics   </t>
  </si>
  <si>
    <t xml:space="preserve">Plastics Engineering          </t>
  </si>
  <si>
    <t xml:space="preserve">School of Nursing             </t>
  </si>
  <si>
    <t xml:space="preserve">Work Environment              </t>
  </si>
  <si>
    <t>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</si>
</sst>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NumberFormat="1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8" xfId="0" applyNumberFormat="1" applyFont="1" applyBorder="1"/>
    <xf numFmtId="0" fontId="4" fillId="0" borderId="0" xfId="0" applyFont="1" applyBorder="1"/>
    <xf numFmtId="0" fontId="4" fillId="0" borderId="0" xfId="0" applyNumberFormat="1" applyFont="1" applyBorder="1"/>
    <xf numFmtId="0" fontId="4" fillId="0" borderId="29" xfId="0" applyNumberFormat="1" applyFont="1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4" fillId="0" borderId="9" xfId="0" applyFont="1" applyBorder="1"/>
    <xf numFmtId="0" fontId="4" fillId="0" borderId="10" xfId="0" applyNumberFormat="1" applyFont="1" applyBorder="1"/>
    <xf numFmtId="0" fontId="0" fillId="0" borderId="30" xfId="0" applyBorder="1"/>
    <xf numFmtId="0" fontId="0" fillId="0" borderId="31" xfId="0" applyBorder="1"/>
    <xf numFmtId="0" fontId="4" fillId="0" borderId="18" xfId="0" applyFont="1" applyBorder="1"/>
    <xf numFmtId="0" fontId="4" fillId="0" borderId="19" xfId="0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0" fontId="4" fillId="0" borderId="22" xfId="0" applyNumberFormat="1" applyFont="1" applyBorder="1"/>
    <xf numFmtId="0" fontId="4" fillId="0" borderId="20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4" xfId="0" applyNumberFormat="1" applyFont="1" applyBorder="1"/>
    <xf numFmtId="0" fontId="4" fillId="0" borderId="16" xfId="0" applyNumberFormat="1" applyFont="1" applyBorder="1"/>
    <xf numFmtId="0" fontId="4" fillId="0" borderId="11" xfId="0" applyNumberFormat="1" applyFont="1" applyBorder="1"/>
    <xf numFmtId="0" fontId="4" fillId="0" borderId="32" xfId="0" applyFont="1" applyBorder="1"/>
    <xf numFmtId="0" fontId="4" fillId="0" borderId="25" xfId="0" applyNumberFormat="1" applyFont="1" applyBorder="1"/>
    <xf numFmtId="0" fontId="4" fillId="0" borderId="2" xfId="0" applyNumberFormat="1" applyFont="1" applyBorder="1"/>
    <xf numFmtId="0" fontId="4" fillId="0" borderId="14" xfId="0" applyNumberFormat="1" applyFont="1" applyBorder="1"/>
    <xf numFmtId="0" fontId="5" fillId="0" borderId="4" xfId="0" applyFont="1" applyBorder="1"/>
    <xf numFmtId="0" fontId="5" fillId="0" borderId="17" xfId="0" applyFont="1" applyBorder="1"/>
    <xf numFmtId="0" fontId="5" fillId="0" borderId="23" xfId="0" applyNumberFormat="1" applyFont="1" applyBorder="1"/>
    <xf numFmtId="0" fontId="5" fillId="0" borderId="5" xfId="0" applyNumberFormat="1" applyFont="1" applyBorder="1"/>
    <xf numFmtId="0" fontId="5" fillId="0" borderId="6" xfId="0" applyNumberFormat="1" applyFont="1" applyBorder="1"/>
    <xf numFmtId="0" fontId="2" fillId="0" borderId="0" xfId="0" applyFont="1" applyBorder="1"/>
    <xf numFmtId="0" fontId="2" fillId="0" borderId="29" xfId="0" applyFont="1" applyBorder="1"/>
    <xf numFmtId="0" fontId="5" fillId="0" borderId="7" xfId="0" applyFont="1" applyBorder="1"/>
    <xf numFmtId="0" fontId="5" fillId="0" borderId="33" xfId="0" applyFont="1" applyBorder="1"/>
    <xf numFmtId="0" fontId="5" fillId="0" borderId="35" xfId="0" applyNumberFormat="1" applyFont="1" applyBorder="1"/>
    <xf numFmtId="0" fontId="5" fillId="0" borderId="3" xfId="0" applyNumberFormat="1" applyFont="1" applyBorder="1"/>
    <xf numFmtId="0" fontId="5" fillId="0" borderId="36" xfId="0" applyNumberFormat="1" applyFont="1" applyBorder="1"/>
    <xf numFmtId="0" fontId="5" fillId="0" borderId="0" xfId="0" applyFont="1"/>
    <xf numFmtId="0" fontId="5" fillId="0" borderId="12" xfId="0" applyFont="1" applyBorder="1"/>
    <xf numFmtId="0" fontId="5" fillId="0" borderId="34" xfId="0" applyNumberFormat="1" applyFont="1" applyBorder="1"/>
    <xf numFmtId="0" fontId="5" fillId="0" borderId="33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21" xfId="0" applyNumberFormat="1" applyFont="1" applyBorder="1"/>
    <xf numFmtId="0" fontId="5" fillId="0" borderId="17" xfId="0" applyNumberFormat="1" applyFont="1" applyBorder="1"/>
    <xf numFmtId="0" fontId="4" fillId="0" borderId="30" xfId="0" applyFont="1" applyBorder="1"/>
    <xf numFmtId="0" fontId="4" fillId="0" borderId="42" xfId="0" applyFont="1" applyBorder="1"/>
    <xf numFmtId="0" fontId="5" fillId="0" borderId="0" xfId="0" applyFont="1" applyBorder="1"/>
    <xf numFmtId="0" fontId="4" fillId="0" borderId="15" xfId="0" applyNumberFormat="1" applyFont="1" applyBorder="1"/>
    <xf numFmtId="0" fontId="4" fillId="2" borderId="14" xfId="0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4" fillId="2" borderId="8" xfId="1" applyNumberFormat="1" applyFont="1" applyFill="1" applyBorder="1"/>
    <xf numFmtId="164" fontId="4" fillId="2" borderId="11" xfId="1" applyNumberFormat="1" applyFont="1" applyFill="1" applyBorder="1"/>
    <xf numFmtId="164" fontId="5" fillId="2" borderId="36" xfId="1" applyNumberFormat="1" applyFont="1" applyFill="1" applyBorder="1"/>
    <xf numFmtId="164" fontId="5" fillId="2" borderId="28" xfId="1" applyNumberFormat="1" applyFont="1" applyFill="1" applyBorder="1"/>
    <xf numFmtId="164" fontId="4" fillId="2" borderId="37" xfId="1" applyNumberFormat="1" applyFont="1" applyFill="1" applyBorder="1"/>
    <xf numFmtId="164" fontId="4" fillId="2" borderId="38" xfId="1" applyNumberFormat="1" applyFont="1" applyFill="1" applyBorder="1"/>
    <xf numFmtId="164" fontId="5" fillId="2" borderId="39" xfId="1" applyNumberFormat="1" applyFont="1" applyFill="1" applyBorder="1"/>
    <xf numFmtId="0" fontId="4" fillId="2" borderId="2" xfId="0" applyFont="1" applyFill="1" applyBorder="1" applyAlignment="1">
      <alignment horizontal="center" wrapText="1"/>
    </xf>
    <xf numFmtId="164" fontId="5" fillId="2" borderId="5" xfId="1" applyNumberFormat="1" applyFont="1" applyFill="1" applyBorder="1"/>
    <xf numFmtId="164" fontId="4" fillId="2" borderId="1" xfId="1" applyNumberFormat="1" applyFont="1" applyFill="1" applyBorder="1"/>
    <xf numFmtId="164" fontId="4" fillId="2" borderId="10" xfId="1" applyNumberFormat="1" applyFont="1" applyFill="1" applyBorder="1"/>
    <xf numFmtId="164" fontId="5" fillId="2" borderId="3" xfId="1" applyNumberFormat="1" applyFont="1" applyFill="1" applyBorder="1"/>
    <xf numFmtId="164" fontId="4" fillId="2" borderId="2" xfId="1" applyNumberFormat="1" applyFont="1" applyFill="1" applyBorder="1"/>
    <xf numFmtId="164" fontId="5" fillId="2" borderId="47" xfId="1" applyNumberFormat="1" applyFont="1" applyFill="1" applyBorder="1"/>
    <xf numFmtId="164" fontId="4" fillId="2" borderId="45" xfId="1" applyNumberFormat="1" applyFont="1" applyFill="1" applyBorder="1"/>
    <xf numFmtId="164" fontId="4" fillId="2" borderId="46" xfId="1" applyNumberFormat="1" applyFont="1" applyFill="1" applyBorder="1"/>
    <xf numFmtId="164" fontId="5" fillId="2" borderId="44" xfId="1" applyNumberFormat="1" applyFont="1" applyFill="1" applyBorder="1"/>
    <xf numFmtId="164" fontId="4" fillId="2" borderId="48" xfId="1" applyNumberFormat="1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164" fontId="5" fillId="2" borderId="23" xfId="1" applyNumberFormat="1" applyFont="1" applyFill="1" applyBorder="1"/>
    <xf numFmtId="164" fontId="4" fillId="2" borderId="24" xfId="1" applyNumberFormat="1" applyFont="1" applyFill="1" applyBorder="1"/>
    <xf numFmtId="164" fontId="4" fillId="2" borderId="16" xfId="1" applyNumberFormat="1" applyFont="1" applyFill="1" applyBorder="1"/>
    <xf numFmtId="164" fontId="5" fillId="2" borderId="35" xfId="1" applyNumberFormat="1" applyFont="1" applyFill="1" applyBorder="1"/>
    <xf numFmtId="0" fontId="0" fillId="0" borderId="0" xfId="0"/>
    <xf numFmtId="0" fontId="4" fillId="0" borderId="49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0" fontId="4" fillId="0" borderId="1" xfId="0" applyFont="1" applyBorder="1"/>
    <xf numFmtId="0" fontId="0" fillId="0" borderId="1" xfId="0" applyBorder="1"/>
    <xf numFmtId="0" fontId="0" fillId="0" borderId="24" xfId="0" applyBorder="1"/>
    <xf numFmtId="0" fontId="0" fillId="0" borderId="16" xfId="0" applyBorder="1"/>
    <xf numFmtId="0" fontId="4" fillId="0" borderId="10" xfId="0" applyFont="1" applyBorder="1"/>
    <xf numFmtId="0" fontId="5" fillId="0" borderId="26" xfId="0" applyFont="1" applyBorder="1" applyAlignment="1">
      <alignment horizontal="left"/>
    </xf>
    <xf numFmtId="0" fontId="5" fillId="0" borderId="5" xfId="0" applyFont="1" applyBorder="1"/>
    <xf numFmtId="0" fontId="5" fillId="0" borderId="51" xfId="0" applyFont="1" applyBorder="1" applyAlignment="1">
      <alignment horizontal="left"/>
    </xf>
    <xf numFmtId="0" fontId="4" fillId="0" borderId="45" xfId="0" applyFont="1" applyBorder="1" applyAlignment="1">
      <alignment horizontal="left" indent="1"/>
    </xf>
    <xf numFmtId="0" fontId="0" fillId="0" borderId="1" xfId="0" applyNumberFormat="1" applyBorder="1"/>
    <xf numFmtId="0" fontId="0" fillId="0" borderId="24" xfId="0" applyNumberFormat="1" applyBorder="1"/>
    <xf numFmtId="0" fontId="0" fillId="0" borderId="8" xfId="0" applyNumberFormat="1" applyBorder="1"/>
    <xf numFmtId="0" fontId="0" fillId="0" borderId="16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45" xfId="0" applyNumberFormat="1" applyBorder="1"/>
    <xf numFmtId="0" fontId="0" fillId="0" borderId="46" xfId="0" applyNumberFormat="1" applyBorder="1"/>
    <xf numFmtId="0" fontId="0" fillId="0" borderId="37" xfId="0" applyNumberFormat="1" applyBorder="1"/>
    <xf numFmtId="0" fontId="0" fillId="0" borderId="38" xfId="0" applyNumberFormat="1" applyBorder="1"/>
    <xf numFmtId="0" fontId="0" fillId="0" borderId="4" xfId="0" applyBorder="1"/>
    <xf numFmtId="0" fontId="0" fillId="0" borderId="7" xfId="0" applyBorder="1"/>
    <xf numFmtId="0" fontId="2" fillId="0" borderId="47" xfId="0" applyFont="1" applyBorder="1" applyAlignment="1">
      <alignment horizontal="left"/>
    </xf>
    <xf numFmtId="0" fontId="0" fillId="0" borderId="45" xfId="0" applyBorder="1" applyAlignment="1">
      <alignment horizontal="left" indent="2"/>
    </xf>
    <xf numFmtId="0" fontId="2" fillId="0" borderId="35" xfId="0" applyNumberFormat="1" applyFont="1" applyBorder="1"/>
    <xf numFmtId="0" fontId="2" fillId="0" borderId="3" xfId="0" applyNumberFormat="1" applyFont="1" applyBorder="1"/>
    <xf numFmtId="0" fontId="2" fillId="0" borderId="36" xfId="0" applyNumberFormat="1" applyFont="1" applyBorder="1"/>
    <xf numFmtId="0" fontId="0" fillId="0" borderId="10" xfId="0" applyBorder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47" xfId="0" applyNumberFormat="1" applyFont="1" applyBorder="1"/>
    <xf numFmtId="0" fontId="2" fillId="0" borderId="23" xfId="0" applyNumberFormat="1" applyFont="1" applyBorder="1"/>
    <xf numFmtId="0" fontId="2" fillId="0" borderId="5" xfId="0" applyNumberFormat="1" applyFont="1" applyBorder="1"/>
    <xf numFmtId="0" fontId="0" fillId="0" borderId="8" xfId="0" applyBorder="1"/>
    <xf numFmtId="0" fontId="0" fillId="0" borderId="11" xfId="0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0" xfId="0"/>
    <xf numFmtId="0" fontId="2" fillId="0" borderId="6" xfId="0" applyNumberFormat="1" applyFont="1" applyBorder="1"/>
    <xf numFmtId="0" fontId="0" fillId="0" borderId="46" xfId="0" applyBorder="1" applyAlignment="1">
      <alignment horizontal="left" indent="2"/>
    </xf>
    <xf numFmtId="0" fontId="2" fillId="0" borderId="39" xfId="0" applyNumberFormat="1" applyFont="1" applyBorder="1" applyAlignment="1">
      <alignment horizontal="right"/>
    </xf>
    <xf numFmtId="0" fontId="2" fillId="0" borderId="21" xfId="0" applyNumberFormat="1" applyFont="1" applyBorder="1"/>
    <xf numFmtId="0" fontId="0" fillId="0" borderId="22" xfId="0" applyNumberFormat="1" applyBorder="1"/>
    <xf numFmtId="0" fontId="0" fillId="0" borderId="20" xfId="0" applyNumberFormat="1" applyBorder="1"/>
    <xf numFmtId="0" fontId="2" fillId="0" borderId="47" xfId="0" applyNumberFormat="1" applyFont="1" applyBorder="1" applyAlignment="1">
      <alignment horizontal="right"/>
    </xf>
    <xf numFmtId="0" fontId="2" fillId="0" borderId="47" xfId="0" applyFont="1" applyBorder="1" applyAlignment="1">
      <alignment horizontal="left" wrapText="1"/>
    </xf>
    <xf numFmtId="0" fontId="2" fillId="0" borderId="52" xfId="0" applyNumberFormat="1" applyFont="1" applyBorder="1" applyAlignment="1">
      <alignment horizontal="right"/>
    </xf>
    <xf numFmtId="0" fontId="0" fillId="0" borderId="53" xfId="0" applyNumberFormat="1" applyBorder="1"/>
    <xf numFmtId="0" fontId="0" fillId="0" borderId="54" xfId="0" applyNumberFormat="1" applyBorder="1"/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0" xfId="0"/>
    <xf numFmtId="0" fontId="0" fillId="0" borderId="43" xfId="0" applyBorder="1" applyAlignment="1">
      <alignment horizontal="left" indent="2"/>
    </xf>
    <xf numFmtId="0" fontId="0" fillId="0" borderId="0" xfId="0"/>
    <xf numFmtId="0" fontId="4" fillId="0" borderId="55" xfId="0" applyFont="1" applyBorder="1" applyAlignment="1">
      <alignment horizontal="left" indent="1"/>
    </xf>
    <xf numFmtId="1" fontId="4" fillId="0" borderId="24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7" fillId="0" borderId="0" xfId="0" applyFont="1"/>
    <xf numFmtId="1" fontId="4" fillId="0" borderId="24" xfId="0" applyNumberFormat="1" applyFont="1" applyBorder="1" applyAlignment="1">
      <alignment horizontal="right"/>
    </xf>
    <xf numFmtId="1" fontId="4" fillId="2" borderId="24" xfId="0" applyNumberFormat="1" applyFont="1" applyFill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2" borderId="16" xfId="0" applyNumberFormat="1" applyFont="1" applyFill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2" borderId="25" xfId="0" applyNumberFormat="1" applyFont="1" applyFill="1" applyBorder="1" applyAlignment="1">
      <alignment horizontal="right"/>
    </xf>
    <xf numFmtId="8" fontId="4" fillId="2" borderId="1" xfId="0" applyNumberFormat="1" applyFont="1" applyFill="1" applyBorder="1" applyAlignment="1">
      <alignment horizontal="right"/>
    </xf>
    <xf numFmtId="8" fontId="4" fillId="2" borderId="8" xfId="0" applyNumberFormat="1" applyFont="1" applyFill="1" applyBorder="1" applyAlignment="1">
      <alignment horizontal="right"/>
    </xf>
    <xf numFmtId="8" fontId="4" fillId="2" borderId="10" xfId="0" applyNumberFormat="1" applyFont="1" applyFill="1" applyBorder="1" applyAlignment="1">
      <alignment horizontal="right"/>
    </xf>
    <xf numFmtId="8" fontId="4" fillId="2" borderId="11" xfId="0" applyNumberFormat="1" applyFont="1" applyFill="1" applyBorder="1" applyAlignment="1">
      <alignment horizontal="right"/>
    </xf>
    <xf numFmtId="8" fontId="4" fillId="2" borderId="2" xfId="0" applyNumberFormat="1" applyFont="1" applyFill="1" applyBorder="1" applyAlignment="1">
      <alignment horizontal="right"/>
    </xf>
    <xf numFmtId="8" fontId="4" fillId="2" borderId="14" xfId="0" applyNumberFormat="1" applyFont="1" applyFill="1" applyBorder="1" applyAlignment="1">
      <alignment horizontal="right"/>
    </xf>
    <xf numFmtId="8" fontId="4" fillId="2" borderId="1" xfId="0" applyNumberFormat="1" applyFont="1" applyFill="1" applyBorder="1" applyAlignment="1">
      <alignment horizontal="center"/>
    </xf>
    <xf numFmtId="8" fontId="4" fillId="2" borderId="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8" fontId="4" fillId="2" borderId="14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8" fontId="4" fillId="2" borderId="3" xfId="0" applyNumberFormat="1" applyFont="1" applyFill="1" applyBorder="1" applyAlignment="1">
      <alignment horizontal="center"/>
    </xf>
    <xf numFmtId="8" fontId="4" fillId="2" borderId="36" xfId="0" applyNumberFormat="1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right"/>
    </xf>
    <xf numFmtId="8" fontId="4" fillId="0" borderId="8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8" fontId="4" fillId="0" borderId="36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right"/>
    </xf>
    <xf numFmtId="8" fontId="4" fillId="0" borderId="11" xfId="0" applyNumberFormat="1" applyFont="1" applyBorder="1" applyAlignment="1">
      <alignment horizontal="right"/>
    </xf>
    <xf numFmtId="8" fontId="4" fillId="0" borderId="2" xfId="0" applyNumberFormat="1" applyFont="1" applyBorder="1" applyAlignment="1">
      <alignment horizontal="right"/>
    </xf>
    <xf numFmtId="8" fontId="4" fillId="0" borderId="14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center"/>
    </xf>
    <xf numFmtId="8" fontId="4" fillId="0" borderId="3" xfId="0" applyNumberFormat="1" applyFont="1" applyBorder="1" applyAlignment="1">
      <alignment horizontal="center"/>
    </xf>
    <xf numFmtId="8" fontId="4" fillId="0" borderId="36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8" fontId="4" fillId="0" borderId="8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8" fontId="4" fillId="2" borderId="10" xfId="0" applyNumberFormat="1" applyFont="1" applyFill="1" applyBorder="1" applyAlignment="1">
      <alignment horizontal="center"/>
    </xf>
    <xf numFmtId="8" fontId="4" fillId="2" borderId="11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8" fontId="4" fillId="0" borderId="14" xfId="0" applyNumberFormat="1" applyFont="1" applyBorder="1" applyAlignment="1">
      <alignment horizontal="center"/>
    </xf>
    <xf numFmtId="0" fontId="0" fillId="0" borderId="0" xfId="0"/>
    <xf numFmtId="0" fontId="0" fillId="0" borderId="2" xfId="0" applyNumberFormat="1" applyBorder="1"/>
    <xf numFmtId="0" fontId="0" fillId="0" borderId="25" xfId="0" applyNumberFormat="1" applyBorder="1"/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NumberFormat="1" applyFont="1" applyBorder="1"/>
    <xf numFmtId="0" fontId="2" fillId="0" borderId="67" xfId="0" applyNumberFormat="1" applyFont="1" applyBorder="1"/>
    <xf numFmtId="0" fontId="2" fillId="0" borderId="0" xfId="0" pivotButton="1" applyFont="1"/>
    <xf numFmtId="0" fontId="2" fillId="0" borderId="40" xfId="0" pivotButton="1" applyFont="1" applyBorder="1"/>
    <xf numFmtId="0" fontId="0" fillId="0" borderId="45" xfId="0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2" fillId="0" borderId="44" xfId="0" applyFont="1" applyBorder="1" applyAlignment="1">
      <alignment horizontal="left"/>
    </xf>
    <xf numFmtId="0" fontId="0" fillId="0" borderId="48" xfId="0" applyBorder="1" applyAlignment="1">
      <alignment horizontal="left" indent="1"/>
    </xf>
    <xf numFmtId="0" fontId="2" fillId="0" borderId="43" xfId="0" applyFont="1" applyBorder="1" applyAlignment="1">
      <alignment horizontal="left"/>
    </xf>
    <xf numFmtId="0" fontId="2" fillId="0" borderId="41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NumberFormat="1" applyFont="1" applyFill="1" applyBorder="1"/>
    <xf numFmtId="0" fontId="0" fillId="2" borderId="37" xfId="0" applyNumberFormat="1" applyFill="1" applyBorder="1"/>
    <xf numFmtId="0" fontId="0" fillId="2" borderId="38" xfId="0" applyNumberFormat="1" applyFill="1" applyBorder="1"/>
    <xf numFmtId="0" fontId="2" fillId="2" borderId="39" xfId="0" applyNumberFormat="1" applyFont="1" applyFill="1" applyBorder="1"/>
    <xf numFmtId="0" fontId="0" fillId="2" borderId="65" xfId="0" applyNumberFormat="1" applyFill="1" applyBorder="1"/>
    <xf numFmtId="0" fontId="2" fillId="2" borderId="31" xfId="0" applyNumberFormat="1" applyFont="1" applyFill="1" applyBorder="1"/>
    <xf numFmtId="0" fontId="2" fillId="3" borderId="28" xfId="0" applyNumberFormat="1" applyFont="1" applyFill="1" applyBorder="1"/>
    <xf numFmtId="0" fontId="0" fillId="3" borderId="37" xfId="0" applyNumberFormat="1" applyFill="1" applyBorder="1"/>
    <xf numFmtId="0" fontId="0" fillId="3" borderId="38" xfId="0" applyNumberFormat="1" applyFill="1" applyBorder="1"/>
    <xf numFmtId="0" fontId="2" fillId="3" borderId="39" xfId="0" applyNumberFormat="1" applyFont="1" applyFill="1" applyBorder="1"/>
    <xf numFmtId="0" fontId="0" fillId="3" borderId="65" xfId="0" applyNumberFormat="1" applyFill="1" applyBorder="1"/>
    <xf numFmtId="0" fontId="2" fillId="3" borderId="31" xfId="0" applyNumberFormat="1" applyFont="1" applyFill="1" applyBorder="1"/>
    <xf numFmtId="0" fontId="2" fillId="0" borderId="40" xfId="0" applyFont="1" applyBorder="1"/>
    <xf numFmtId="0" fontId="4" fillId="0" borderId="32" xfId="0" applyNumberFormat="1" applyFont="1" applyBorder="1"/>
    <xf numFmtId="164" fontId="4" fillId="2" borderId="25" xfId="1" applyNumberFormat="1" applyFont="1" applyFill="1" applyBorder="1"/>
    <xf numFmtId="164" fontId="4" fillId="2" borderId="14" xfId="1" applyNumberFormat="1" applyFont="1" applyFill="1" applyBorder="1"/>
    <xf numFmtId="0" fontId="5" fillId="0" borderId="5" xfId="0" applyNumberFormat="1" applyFont="1" applyFill="1" applyBorder="1"/>
    <xf numFmtId="0" fontId="5" fillId="0" borderId="17" xfId="0" applyNumberFormat="1" applyFont="1" applyFill="1" applyBorder="1"/>
    <xf numFmtId="0" fontId="5" fillId="0" borderId="23" xfId="0" applyNumberFormat="1" applyFont="1" applyFill="1" applyBorder="1"/>
    <xf numFmtId="0" fontId="5" fillId="0" borderId="6" xfId="0" applyNumberFormat="1" applyFont="1" applyFill="1" applyBorder="1"/>
    <xf numFmtId="0" fontId="5" fillId="0" borderId="21" xfId="0" applyNumberFormat="1" applyFont="1" applyFill="1" applyBorder="1"/>
    <xf numFmtId="0" fontId="4" fillId="0" borderId="1" xfId="0" applyNumberFormat="1" applyFont="1" applyFill="1" applyBorder="1"/>
    <xf numFmtId="0" fontId="4" fillId="0" borderId="18" xfId="0" applyNumberFormat="1" applyFont="1" applyFill="1" applyBorder="1"/>
    <xf numFmtId="0" fontId="4" fillId="0" borderId="24" xfId="0" applyNumberFormat="1" applyFont="1" applyFill="1" applyBorder="1"/>
    <xf numFmtId="0" fontId="4" fillId="0" borderId="8" xfId="0" applyNumberFormat="1" applyFont="1" applyFill="1" applyBorder="1"/>
    <xf numFmtId="0" fontId="4" fillId="0" borderId="22" xfId="0" applyNumberFormat="1" applyFont="1" applyFill="1" applyBorder="1"/>
    <xf numFmtId="0" fontId="4" fillId="0" borderId="2" xfId="0" applyNumberFormat="1" applyFont="1" applyFill="1" applyBorder="1"/>
    <xf numFmtId="0" fontId="4" fillId="0" borderId="32" xfId="0" applyNumberFormat="1" applyFont="1" applyFill="1" applyBorder="1"/>
    <xf numFmtId="0" fontId="4" fillId="0" borderId="25" xfId="0" applyNumberFormat="1" applyFont="1" applyFill="1" applyBorder="1"/>
    <xf numFmtId="0" fontId="4" fillId="0" borderId="14" xfId="0" applyNumberFormat="1" applyFont="1" applyFill="1" applyBorder="1"/>
    <xf numFmtId="0" fontId="4" fillId="0" borderId="15" xfId="0" applyNumberFormat="1" applyFont="1" applyFill="1" applyBorder="1"/>
    <xf numFmtId="0" fontId="4" fillId="0" borderId="10" xfId="0" applyNumberFormat="1" applyFont="1" applyFill="1" applyBorder="1"/>
    <xf numFmtId="0" fontId="4" fillId="0" borderId="19" xfId="0" applyNumberFormat="1" applyFont="1" applyFill="1" applyBorder="1"/>
    <xf numFmtId="0" fontId="4" fillId="0" borderId="16" xfId="0" applyNumberFormat="1" applyFont="1" applyFill="1" applyBorder="1"/>
    <xf numFmtId="0" fontId="4" fillId="0" borderId="11" xfId="0" applyNumberFormat="1" applyFont="1" applyFill="1" applyBorder="1"/>
    <xf numFmtId="0" fontId="4" fillId="0" borderId="20" xfId="0" applyNumberFormat="1" applyFont="1" applyFill="1" applyBorder="1"/>
    <xf numFmtId="0" fontId="5" fillId="0" borderId="35" xfId="0" applyNumberFormat="1" applyFont="1" applyFill="1" applyBorder="1"/>
    <xf numFmtId="0" fontId="5" fillId="0" borderId="3" xfId="0" applyNumberFormat="1" applyFont="1" applyFill="1" applyBorder="1"/>
    <xf numFmtId="0" fontId="5" fillId="0" borderId="33" xfId="0" applyNumberFormat="1" applyFont="1" applyFill="1" applyBorder="1"/>
    <xf numFmtId="0" fontId="4" fillId="0" borderId="60" xfId="0" applyNumberFormat="1" applyFont="1" applyBorder="1"/>
    <xf numFmtId="0" fontId="4" fillId="0" borderId="61" xfId="0" applyNumberFormat="1" applyFont="1" applyBorder="1"/>
    <xf numFmtId="0" fontId="4" fillId="0" borderId="62" xfId="0" applyNumberFormat="1" applyFont="1" applyBorder="1"/>
    <xf numFmtId="0" fontId="4" fillId="2" borderId="32" xfId="0" applyFont="1" applyFill="1" applyBorder="1" applyAlignment="1">
      <alignment horizontal="center"/>
    </xf>
    <xf numFmtId="164" fontId="5" fillId="2" borderId="33" xfId="1" applyNumberFormat="1" applyFont="1" applyFill="1" applyBorder="1"/>
    <xf numFmtId="164" fontId="5" fillId="2" borderId="17" xfId="1" applyNumberFormat="1" applyFont="1" applyFill="1" applyBorder="1"/>
    <xf numFmtId="164" fontId="4" fillId="2" borderId="62" xfId="1" applyNumberFormat="1" applyFont="1" applyFill="1" applyBorder="1"/>
    <xf numFmtId="0" fontId="4" fillId="0" borderId="42" xfId="0" applyNumberFormat="1" applyFont="1" applyBorder="1"/>
    <xf numFmtId="0" fontId="4" fillId="0" borderId="61" xfId="0" applyFont="1" applyBorder="1"/>
    <xf numFmtId="0" fontId="4" fillId="0" borderId="26" xfId="0" applyFont="1" applyBorder="1" applyAlignment="1"/>
    <xf numFmtId="0" fontId="4" fillId="0" borderId="28" xfId="0" applyFont="1" applyBorder="1" applyAlignment="1"/>
    <xf numFmtId="0" fontId="4" fillId="0" borderId="27" xfId="0" applyFont="1" applyBorder="1" applyAlignment="1"/>
    <xf numFmtId="0" fontId="4" fillId="0" borderId="53" xfId="0" applyNumberFormat="1" applyFont="1" applyBorder="1"/>
    <xf numFmtId="0" fontId="4" fillId="0" borderId="71" xfId="0" applyFont="1" applyFill="1" applyBorder="1" applyAlignment="1">
      <alignment horizontal="center" wrapText="1"/>
    </xf>
    <xf numFmtId="0" fontId="2" fillId="0" borderId="27" xfId="0" applyFont="1" applyFill="1" applyBorder="1"/>
    <xf numFmtId="0" fontId="0" fillId="0" borderId="53" xfId="0" applyFill="1" applyBorder="1"/>
    <xf numFmtId="0" fontId="0" fillId="0" borderId="54" xfId="0" applyFill="1" applyBorder="1"/>
    <xf numFmtId="0" fontId="2" fillId="0" borderId="52" xfId="0" applyFont="1" applyFill="1" applyBorder="1"/>
    <xf numFmtId="0" fontId="0" fillId="0" borderId="71" xfId="0" applyFill="1" applyBorder="1"/>
    <xf numFmtId="0" fontId="4" fillId="2" borderId="15" xfId="0" applyFont="1" applyFill="1" applyBorder="1" applyAlignment="1">
      <alignment horizontal="center" wrapText="1"/>
    </xf>
    <xf numFmtId="164" fontId="5" fillId="2" borderId="21" xfId="1" applyNumberFormat="1" applyFont="1" applyFill="1" applyBorder="1"/>
    <xf numFmtId="164" fontId="4" fillId="2" borderId="22" xfId="1" applyNumberFormat="1" applyFont="1" applyFill="1" applyBorder="1"/>
    <xf numFmtId="164" fontId="4" fillId="2" borderId="20" xfId="1" applyNumberFormat="1" applyFont="1" applyFill="1" applyBorder="1"/>
    <xf numFmtId="164" fontId="5" fillId="2" borderId="34" xfId="1" applyNumberFormat="1" applyFont="1" applyFill="1" applyBorder="1"/>
    <xf numFmtId="164" fontId="4" fillId="2" borderId="15" xfId="1" applyNumberFormat="1" applyFont="1" applyFill="1" applyBorder="1"/>
    <xf numFmtId="0" fontId="4" fillId="0" borderId="25" xfId="0" applyFont="1" applyBorder="1" applyAlignment="1">
      <alignment horizontal="center" wrapText="1"/>
    </xf>
    <xf numFmtId="0" fontId="0" fillId="2" borderId="22" xfId="0" applyFill="1" applyBorder="1"/>
    <xf numFmtId="0" fontId="2" fillId="2" borderId="34" xfId="0" applyFont="1" applyFill="1" applyBorder="1"/>
    <xf numFmtId="0" fontId="0" fillId="2" borderId="15" xfId="0" applyFill="1" applyBorder="1"/>
    <xf numFmtId="0" fontId="0" fillId="0" borderId="70" xfId="0" applyBorder="1"/>
    <xf numFmtId="164" fontId="4" fillId="2" borderId="53" xfId="1" applyNumberFormat="1" applyFont="1" applyFill="1" applyBorder="1"/>
    <xf numFmtId="0" fontId="0" fillId="0" borderId="8" xfId="0" applyFont="1" applyBorder="1"/>
    <xf numFmtId="164" fontId="0" fillId="2" borderId="22" xfId="1" applyNumberFormat="1" applyFont="1" applyFill="1" applyBorder="1"/>
    <xf numFmtId="164" fontId="0" fillId="2" borderId="20" xfId="1" applyNumberFormat="1" applyFont="1" applyFill="1" applyBorder="1"/>
    <xf numFmtId="0" fontId="4" fillId="0" borderId="15" xfId="0" applyFont="1" applyBorder="1" applyAlignment="1">
      <alignment horizontal="center" wrapText="1"/>
    </xf>
    <xf numFmtId="164" fontId="2" fillId="2" borderId="21" xfId="1" applyNumberFormat="1" applyFont="1" applyFill="1" applyBorder="1"/>
    <xf numFmtId="164" fontId="2" fillId="2" borderId="34" xfId="1" applyNumberFormat="1" applyFont="1" applyFill="1" applyBorder="1"/>
    <xf numFmtId="164" fontId="0" fillId="2" borderId="15" xfId="1" applyNumberFormat="1" applyFont="1" applyFill="1" applyBorder="1"/>
    <xf numFmtId="0" fontId="2" fillId="0" borderId="23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/>
    </xf>
    <xf numFmtId="1" fontId="5" fillId="0" borderId="57" xfId="0" applyNumberFormat="1" applyFont="1" applyBorder="1"/>
    <xf numFmtId="1" fontId="5" fillId="2" borderId="57" xfId="0" applyNumberFormat="1" applyFont="1" applyFill="1" applyBorder="1"/>
    <xf numFmtId="1" fontId="5" fillId="0" borderId="23" xfId="0" applyNumberFormat="1" applyFont="1" applyBorder="1" applyAlignment="1">
      <alignment horizontal="center"/>
    </xf>
    <xf numFmtId="8" fontId="5" fillId="0" borderId="5" xfId="0" applyNumberFormat="1" applyFont="1" applyBorder="1" applyAlignment="1">
      <alignment horizontal="center"/>
    </xf>
    <xf numFmtId="8" fontId="5" fillId="0" borderId="6" xfId="0" applyNumberFormat="1" applyFont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8" fontId="5" fillId="2" borderId="5" xfId="0" applyNumberFormat="1" applyFont="1" applyFill="1" applyBorder="1" applyAlignment="1">
      <alignment horizontal="center"/>
    </xf>
    <xf numFmtId="8" fontId="5" fillId="2" borderId="6" xfId="0" applyNumberFormat="1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8" fontId="5" fillId="0" borderId="3" xfId="0" applyNumberFormat="1" applyFont="1" applyBorder="1" applyAlignment="1">
      <alignment horizontal="center"/>
    </xf>
    <xf numFmtId="8" fontId="5" fillId="0" borderId="36" xfId="0" applyNumberFormat="1" applyFont="1" applyBorder="1" applyAlignment="1">
      <alignment horizontal="center"/>
    </xf>
    <xf numFmtId="1" fontId="5" fillId="2" borderId="35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8" fontId="5" fillId="2" borderId="36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right"/>
    </xf>
    <xf numFmtId="8" fontId="5" fillId="0" borderId="5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1" fontId="5" fillId="2" borderId="23" xfId="0" applyNumberFormat="1" applyFont="1" applyFill="1" applyBorder="1" applyAlignment="1">
      <alignment horizontal="right"/>
    </xf>
    <xf numFmtId="8" fontId="5" fillId="2" borderId="5" xfId="0" applyNumberFormat="1" applyFont="1" applyFill="1" applyBorder="1" applyAlignment="1">
      <alignment horizontal="right"/>
    </xf>
    <xf numFmtId="8" fontId="5" fillId="2" borderId="6" xfId="0" applyNumberFormat="1" applyFont="1" applyFill="1" applyBorder="1" applyAlignment="1">
      <alignment horizontal="right"/>
    </xf>
    <xf numFmtId="1" fontId="4" fillId="2" borderId="35" xfId="0" applyNumberFormat="1" applyFont="1" applyFill="1" applyBorder="1" applyAlignment="1">
      <alignment horizontal="right" vertical="center"/>
    </xf>
    <xf numFmtId="8" fontId="4" fillId="2" borderId="3" xfId="0" applyNumberFormat="1" applyFont="1" applyFill="1" applyBorder="1" applyAlignment="1">
      <alignment horizontal="right" vertical="center"/>
    </xf>
    <xf numFmtId="8" fontId="4" fillId="2" borderId="36" xfId="0" applyNumberFormat="1" applyFont="1" applyFill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/>
    </xf>
    <xf numFmtId="8" fontId="5" fillId="0" borderId="3" xfId="0" applyNumberFormat="1" applyFont="1" applyBorder="1" applyAlignment="1">
      <alignment horizontal="right"/>
    </xf>
    <xf numFmtId="8" fontId="5" fillId="0" borderId="36" xfId="0" applyNumberFormat="1" applyFont="1" applyBorder="1" applyAlignment="1">
      <alignment horizontal="right"/>
    </xf>
    <xf numFmtId="1" fontId="5" fillId="2" borderId="35" xfId="0" applyNumberFormat="1" applyFont="1" applyFill="1" applyBorder="1" applyAlignment="1">
      <alignment horizontal="right"/>
    </xf>
    <xf numFmtId="8" fontId="5" fillId="2" borderId="3" xfId="0" applyNumberFormat="1" applyFont="1" applyFill="1" applyBorder="1" applyAlignment="1">
      <alignment horizontal="right"/>
    </xf>
    <xf numFmtId="8" fontId="5" fillId="2" borderId="36" xfId="0" applyNumberFormat="1" applyFont="1" applyFill="1" applyBorder="1" applyAlignment="1">
      <alignment horizontal="right"/>
    </xf>
    <xf numFmtId="8" fontId="5" fillId="0" borderId="59" xfId="0" applyNumberFormat="1" applyFont="1" applyBorder="1"/>
    <xf numFmtId="8" fontId="5" fillId="0" borderId="58" xfId="0" applyNumberFormat="1" applyFont="1" applyBorder="1"/>
    <xf numFmtId="8" fontId="5" fillId="2" borderId="58" xfId="0" applyNumberFormat="1" applyFont="1" applyFill="1" applyBorder="1"/>
    <xf numFmtId="8" fontId="5" fillId="2" borderId="59" xfId="0" applyNumberFormat="1" applyFont="1" applyFill="1" applyBorder="1"/>
    <xf numFmtId="1" fontId="4" fillId="0" borderId="60" xfId="0" applyNumberFormat="1" applyFont="1" applyBorder="1" applyAlignment="1">
      <alignment horizontal="right"/>
    </xf>
    <xf numFmtId="8" fontId="4" fillId="0" borderId="61" xfId="0" applyNumberFormat="1" applyFont="1" applyBorder="1" applyAlignment="1">
      <alignment horizontal="right"/>
    </xf>
    <xf numFmtId="8" fontId="4" fillId="0" borderId="62" xfId="0" applyNumberFormat="1" applyFont="1" applyBorder="1" applyAlignment="1">
      <alignment horizontal="right"/>
    </xf>
    <xf numFmtId="1" fontId="4" fillId="2" borderId="60" xfId="0" applyNumberFormat="1" applyFont="1" applyFill="1" applyBorder="1" applyAlignment="1">
      <alignment horizontal="right"/>
    </xf>
    <xf numFmtId="8" fontId="4" fillId="2" borderId="61" xfId="0" applyNumberFormat="1" applyFont="1" applyFill="1" applyBorder="1" applyAlignment="1">
      <alignment horizontal="right"/>
    </xf>
    <xf numFmtId="8" fontId="4" fillId="2" borderId="62" xfId="0" applyNumberFormat="1" applyFont="1" applyFill="1" applyBorder="1" applyAlignment="1">
      <alignment horizontal="right"/>
    </xf>
    <xf numFmtId="1" fontId="5" fillId="0" borderId="57" xfId="0" applyNumberFormat="1" applyFont="1" applyBorder="1" applyAlignment="1">
      <alignment horizontal="right"/>
    </xf>
    <xf numFmtId="8" fontId="5" fillId="0" borderId="58" xfId="0" applyNumberFormat="1" applyFont="1" applyBorder="1" applyAlignment="1">
      <alignment horizontal="right"/>
    </xf>
    <xf numFmtId="8" fontId="5" fillId="0" borderId="59" xfId="0" applyNumberFormat="1" applyFont="1" applyBorder="1" applyAlignment="1">
      <alignment horizontal="right"/>
    </xf>
    <xf numFmtId="1" fontId="5" fillId="2" borderId="57" xfId="0" applyNumberFormat="1" applyFont="1" applyFill="1" applyBorder="1" applyAlignment="1">
      <alignment horizontal="right"/>
    </xf>
    <xf numFmtId="8" fontId="5" fillId="2" borderId="58" xfId="0" applyNumberFormat="1" applyFont="1" applyFill="1" applyBorder="1" applyAlignment="1">
      <alignment horizontal="right"/>
    </xf>
    <xf numFmtId="8" fontId="5" fillId="2" borderId="59" xfId="0" applyNumberFormat="1" applyFont="1" applyFill="1" applyBorder="1" applyAlignment="1">
      <alignment horizontal="right"/>
    </xf>
    <xf numFmtId="1" fontId="5" fillId="0" borderId="23" xfId="0" applyNumberFormat="1" applyFont="1" applyBorder="1" applyAlignment="1"/>
    <xf numFmtId="8" fontId="5" fillId="0" borderId="5" xfId="0" applyNumberFormat="1" applyFont="1" applyBorder="1" applyAlignment="1"/>
    <xf numFmtId="8" fontId="5" fillId="0" borderId="6" xfId="0" applyNumberFormat="1" applyFont="1" applyBorder="1" applyAlignment="1"/>
    <xf numFmtId="1" fontId="5" fillId="2" borderId="23" xfId="0" applyNumberFormat="1" applyFont="1" applyFill="1" applyBorder="1" applyAlignment="1"/>
    <xf numFmtId="8" fontId="5" fillId="2" borderId="5" xfId="0" applyNumberFormat="1" applyFont="1" applyFill="1" applyBorder="1" applyAlignment="1"/>
    <xf numFmtId="8" fontId="5" fillId="2" borderId="6" xfId="0" applyNumberFormat="1" applyFont="1" applyFill="1" applyBorder="1" applyAlignment="1"/>
    <xf numFmtId="1" fontId="4" fillId="0" borderId="24" xfId="0" applyNumberFormat="1" applyFont="1" applyBorder="1" applyAlignment="1"/>
    <xf numFmtId="8" fontId="4" fillId="0" borderId="1" xfId="0" applyNumberFormat="1" applyFont="1" applyBorder="1" applyAlignment="1"/>
    <xf numFmtId="8" fontId="4" fillId="0" borderId="8" xfId="0" applyNumberFormat="1" applyFont="1" applyBorder="1" applyAlignment="1"/>
    <xf numFmtId="1" fontId="4" fillId="2" borderId="24" xfId="0" applyNumberFormat="1" applyFont="1" applyFill="1" applyBorder="1" applyAlignment="1"/>
    <xf numFmtId="8" fontId="4" fillId="2" borderId="1" xfId="0" applyNumberFormat="1" applyFont="1" applyFill="1" applyBorder="1" applyAlignment="1"/>
    <xf numFmtId="8" fontId="4" fillId="2" borderId="8" xfId="0" applyNumberFormat="1" applyFont="1" applyFill="1" applyBorder="1" applyAlignment="1"/>
    <xf numFmtId="1" fontId="4" fillId="0" borderId="35" xfId="0" applyNumberFormat="1" applyFont="1" applyBorder="1" applyAlignment="1"/>
    <xf numFmtId="8" fontId="4" fillId="0" borderId="3" xfId="0" applyNumberFormat="1" applyFont="1" applyBorder="1" applyAlignment="1"/>
    <xf numFmtId="8" fontId="4" fillId="0" borderId="36" xfId="0" applyNumberFormat="1" applyFont="1" applyBorder="1" applyAlignment="1"/>
    <xf numFmtId="1" fontId="4" fillId="2" borderId="35" xfId="0" applyNumberFormat="1" applyFont="1" applyFill="1" applyBorder="1" applyAlignment="1"/>
    <xf numFmtId="8" fontId="4" fillId="2" borderId="3" xfId="0" applyNumberFormat="1" applyFont="1" applyFill="1" applyBorder="1" applyAlignment="1"/>
    <xf numFmtId="8" fontId="4" fillId="2" borderId="36" xfId="0" applyNumberFormat="1" applyFont="1" applyFill="1" applyBorder="1" applyAlignment="1"/>
    <xf numFmtId="1" fontId="4" fillId="0" borderId="16" xfId="0" applyNumberFormat="1" applyFont="1" applyBorder="1" applyAlignment="1"/>
    <xf numFmtId="8" fontId="4" fillId="0" borderId="10" xfId="0" applyNumberFormat="1" applyFont="1" applyBorder="1" applyAlignment="1"/>
    <xf numFmtId="8" fontId="4" fillId="0" borderId="11" xfId="0" applyNumberFormat="1" applyFont="1" applyBorder="1" applyAlignment="1"/>
    <xf numFmtId="1" fontId="4" fillId="2" borderId="16" xfId="0" applyNumberFormat="1" applyFont="1" applyFill="1" applyBorder="1" applyAlignment="1"/>
    <xf numFmtId="8" fontId="4" fillId="2" borderId="10" xfId="0" applyNumberFormat="1" applyFont="1" applyFill="1" applyBorder="1" applyAlignment="1"/>
    <xf numFmtId="8" fontId="4" fillId="2" borderId="11" xfId="0" applyNumberFormat="1" applyFont="1" applyFill="1" applyBorder="1" applyAlignment="1"/>
    <xf numFmtId="1" fontId="5" fillId="0" borderId="35" xfId="0" applyNumberFormat="1" applyFont="1" applyBorder="1" applyAlignment="1"/>
    <xf numFmtId="8" fontId="5" fillId="0" borderId="3" xfId="0" applyNumberFormat="1" applyFont="1" applyBorder="1" applyAlignment="1"/>
    <xf numFmtId="8" fontId="5" fillId="0" borderId="36" xfId="0" applyNumberFormat="1" applyFont="1" applyBorder="1" applyAlignment="1"/>
    <xf numFmtId="1" fontId="5" fillId="2" borderId="35" xfId="0" applyNumberFormat="1" applyFont="1" applyFill="1" applyBorder="1" applyAlignment="1"/>
    <xf numFmtId="8" fontId="5" fillId="2" borderId="3" xfId="0" applyNumberFormat="1" applyFont="1" applyFill="1" applyBorder="1" applyAlignment="1"/>
    <xf numFmtId="8" fontId="5" fillId="2" borderId="36" xfId="0" applyNumberFormat="1" applyFont="1" applyFill="1" applyBorder="1" applyAlignment="1"/>
    <xf numFmtId="1" fontId="4" fillId="0" borderId="25" xfId="0" applyNumberFormat="1" applyFont="1" applyBorder="1" applyAlignment="1"/>
    <xf numFmtId="8" fontId="4" fillId="0" borderId="2" xfId="0" applyNumberFormat="1" applyFont="1" applyBorder="1" applyAlignment="1"/>
    <xf numFmtId="8" fontId="4" fillId="0" borderId="14" xfId="0" applyNumberFormat="1" applyFont="1" applyBorder="1" applyAlignment="1"/>
    <xf numFmtId="1" fontId="4" fillId="2" borderId="25" xfId="0" applyNumberFormat="1" applyFont="1" applyFill="1" applyBorder="1" applyAlignment="1"/>
    <xf numFmtId="8" fontId="4" fillId="2" borderId="2" xfId="0" applyNumberFormat="1" applyFont="1" applyFill="1" applyBorder="1" applyAlignment="1"/>
    <xf numFmtId="8" fontId="4" fillId="2" borderId="14" xfId="0" applyNumberFormat="1" applyFont="1" applyFill="1" applyBorder="1" applyAlignment="1"/>
    <xf numFmtId="1" fontId="5" fillId="0" borderId="57" xfId="0" applyNumberFormat="1" applyFont="1" applyBorder="1" applyAlignment="1"/>
    <xf numFmtId="8" fontId="5" fillId="0" borderId="58" xfId="0" applyNumberFormat="1" applyFont="1" applyBorder="1" applyAlignment="1"/>
    <xf numFmtId="8" fontId="5" fillId="0" borderId="59" xfId="0" applyNumberFormat="1" applyFont="1" applyBorder="1" applyAlignment="1"/>
    <xf numFmtId="1" fontId="5" fillId="2" borderId="57" xfId="0" applyNumberFormat="1" applyFont="1" applyFill="1" applyBorder="1" applyAlignment="1"/>
    <xf numFmtId="8" fontId="5" fillId="2" borderId="58" xfId="0" applyNumberFormat="1" applyFont="1" applyFill="1" applyBorder="1" applyAlignment="1"/>
    <xf numFmtId="8" fontId="5" fillId="2" borderId="59" xfId="0" applyNumberFormat="1" applyFont="1" applyFill="1" applyBorder="1" applyAlignment="1"/>
    <xf numFmtId="1" fontId="5" fillId="0" borderId="57" xfId="0" applyNumberFormat="1" applyFont="1" applyBorder="1" applyAlignment="1">
      <alignment horizontal="center"/>
    </xf>
    <xf numFmtId="8" fontId="5" fillId="0" borderId="58" xfId="0" applyNumberFormat="1" applyFont="1" applyBorder="1" applyAlignment="1">
      <alignment horizontal="center"/>
    </xf>
    <xf numFmtId="8" fontId="5" fillId="0" borderId="59" xfId="0" applyNumberFormat="1" applyFont="1" applyBorder="1" applyAlignment="1">
      <alignment horizontal="center"/>
    </xf>
    <xf numFmtId="1" fontId="5" fillId="2" borderId="57" xfId="0" applyNumberFormat="1" applyFont="1" applyFill="1" applyBorder="1" applyAlignment="1">
      <alignment horizontal="center"/>
    </xf>
    <xf numFmtId="8" fontId="5" fillId="2" borderId="58" xfId="0" applyNumberFormat="1" applyFont="1" applyFill="1" applyBorder="1" applyAlignment="1">
      <alignment horizontal="center"/>
    </xf>
    <xf numFmtId="8" fontId="5" fillId="2" borderId="59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35" xfId="0" applyNumberFormat="1" applyFont="1" applyBorder="1"/>
    <xf numFmtId="0" fontId="4" fillId="0" borderId="49" xfId="0" applyFont="1" applyBorder="1" applyAlignment="1">
      <alignment horizontal="left"/>
    </xf>
    <xf numFmtId="0" fontId="4" fillId="0" borderId="36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NumberFormat="1" applyFont="1" applyBorder="1"/>
    <xf numFmtId="0" fontId="4" fillId="0" borderId="59" xfId="0" applyNumberFormat="1" applyFont="1" applyBorder="1"/>
    <xf numFmtId="0" fontId="4" fillId="0" borderId="0" xfId="0" applyFont="1" applyFill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topLeftCell="A34" zoomScaleNormal="100" workbookViewId="0">
      <selection activeCell="C62" sqref="C62"/>
    </sheetView>
  </sheetViews>
  <sheetFormatPr defaultRowHeight="15" x14ac:dyDescent="0.25"/>
  <cols>
    <col min="1" max="1" width="13.85546875" customWidth="1"/>
    <col min="2" max="2" width="26" bestFit="1" customWidth="1"/>
    <col min="3" max="11" width="9.42578125" bestFit="1" customWidth="1"/>
  </cols>
  <sheetData>
    <row r="1" spans="1:11" s="3" customFormat="1" ht="16.5" thickBot="1" x14ac:dyDescent="0.3">
      <c r="A1" s="3" t="s">
        <v>20</v>
      </c>
    </row>
    <row r="2" spans="1:11" x14ac:dyDescent="0.25">
      <c r="A2" s="11"/>
      <c r="B2" s="12"/>
      <c r="C2" s="433" t="s">
        <v>15</v>
      </c>
      <c r="D2" s="434"/>
      <c r="E2" s="435"/>
      <c r="F2" s="433" t="s">
        <v>16</v>
      </c>
      <c r="G2" s="434"/>
      <c r="H2" s="435"/>
      <c r="I2" s="436" t="s">
        <v>17</v>
      </c>
      <c r="J2" s="437"/>
      <c r="K2" s="438"/>
    </row>
    <row r="3" spans="1:11" s="9" customFormat="1" ht="27" thickBot="1" x14ac:dyDescent="0.3">
      <c r="A3" s="13"/>
      <c r="B3" s="14"/>
      <c r="C3" s="61" t="s">
        <v>0</v>
      </c>
      <c r="D3" s="62" t="s">
        <v>21</v>
      </c>
      <c r="E3" s="63" t="s">
        <v>22</v>
      </c>
      <c r="F3" s="64" t="s">
        <v>0</v>
      </c>
      <c r="G3" s="62" t="s">
        <v>21</v>
      </c>
      <c r="H3" s="65" t="s">
        <v>22</v>
      </c>
      <c r="I3" s="92" t="s">
        <v>0</v>
      </c>
      <c r="J3" s="81" t="s">
        <v>21</v>
      </c>
      <c r="K3" s="93" t="s">
        <v>22</v>
      </c>
    </row>
    <row r="4" spans="1:11" s="2" customFormat="1" x14ac:dyDescent="0.25">
      <c r="A4" s="45" t="s">
        <v>1</v>
      </c>
      <c r="B4" s="46" t="s">
        <v>18</v>
      </c>
      <c r="C4" s="47">
        <f>SUM(C5:C12)</f>
        <v>9</v>
      </c>
      <c r="D4" s="48">
        <f t="shared" ref="D4:H4" si="0">SUM(D5:D12)</f>
        <v>5</v>
      </c>
      <c r="E4" s="49">
        <f t="shared" si="0"/>
        <v>6</v>
      </c>
      <c r="F4" s="66">
        <f t="shared" si="0"/>
        <v>37</v>
      </c>
      <c r="G4" s="48">
        <f t="shared" si="0"/>
        <v>19</v>
      </c>
      <c r="H4" s="67">
        <f t="shared" si="0"/>
        <v>16</v>
      </c>
      <c r="I4" s="94">
        <f t="shared" ref="I4:I27" si="1">IFERROR(C4/(C4+F4)," ")</f>
        <v>0.19565217391304349</v>
      </c>
      <c r="J4" s="82">
        <f t="shared" ref="J4:J10" si="2">IFERROR(D4/(D4+G4)," ")</f>
        <v>0.20833333333333334</v>
      </c>
      <c r="K4" s="73">
        <f t="shared" ref="K4:K27" si="3">IFERROR(E4/(E4+H4)," ")</f>
        <v>0.27272727272727271</v>
      </c>
    </row>
    <row r="5" spans="1:11" x14ac:dyDescent="0.25">
      <c r="A5" s="15"/>
      <c r="B5" s="26" t="s">
        <v>2</v>
      </c>
      <c r="C5" s="38"/>
      <c r="D5" s="10">
        <v>1</v>
      </c>
      <c r="E5" s="16">
        <v>1</v>
      </c>
      <c r="F5" s="30">
        <v>4</v>
      </c>
      <c r="G5" s="10">
        <v>6</v>
      </c>
      <c r="H5" s="28">
        <v>3</v>
      </c>
      <c r="I5" s="95">
        <f t="shared" si="1"/>
        <v>0</v>
      </c>
      <c r="J5" s="83">
        <f t="shared" si="2"/>
        <v>0.14285714285714285</v>
      </c>
      <c r="K5" s="74">
        <f t="shared" si="3"/>
        <v>0.25</v>
      </c>
    </row>
    <row r="6" spans="1:11" x14ac:dyDescent="0.25">
      <c r="A6" s="15"/>
      <c r="B6" s="26" t="s">
        <v>3</v>
      </c>
      <c r="C6" s="38">
        <v>2</v>
      </c>
      <c r="D6" s="10"/>
      <c r="E6" s="16">
        <v>2</v>
      </c>
      <c r="F6" s="30">
        <v>5</v>
      </c>
      <c r="G6" s="10">
        <v>3</v>
      </c>
      <c r="H6" s="28"/>
      <c r="I6" s="95">
        <f t="shared" si="1"/>
        <v>0.2857142857142857</v>
      </c>
      <c r="J6" s="83">
        <f t="shared" si="2"/>
        <v>0</v>
      </c>
      <c r="K6" s="74">
        <f t="shared" si="3"/>
        <v>1</v>
      </c>
    </row>
    <row r="7" spans="1:11" x14ac:dyDescent="0.25">
      <c r="A7" s="15"/>
      <c r="B7" s="26" t="s">
        <v>124</v>
      </c>
      <c r="C7" s="38"/>
      <c r="D7" s="10"/>
      <c r="E7" s="16"/>
      <c r="F7" s="30">
        <v>1</v>
      </c>
      <c r="G7" s="10"/>
      <c r="H7" s="28"/>
      <c r="I7" s="95">
        <f t="shared" si="1"/>
        <v>0</v>
      </c>
      <c r="J7" s="83" t="str">
        <f t="shared" si="2"/>
        <v xml:space="preserve"> </v>
      </c>
      <c r="K7" s="74" t="str">
        <f t="shared" si="3"/>
        <v xml:space="preserve"> </v>
      </c>
    </row>
    <row r="8" spans="1:11" x14ac:dyDescent="0.25">
      <c r="A8" s="15"/>
      <c r="B8" s="26" t="s">
        <v>4</v>
      </c>
      <c r="C8" s="38">
        <v>4</v>
      </c>
      <c r="D8" s="10">
        <v>2</v>
      </c>
      <c r="E8" s="16">
        <v>1</v>
      </c>
      <c r="F8" s="30">
        <v>11</v>
      </c>
      <c r="G8" s="10">
        <v>4</v>
      </c>
      <c r="H8" s="28">
        <v>3</v>
      </c>
      <c r="I8" s="95">
        <f t="shared" si="1"/>
        <v>0.26666666666666666</v>
      </c>
      <c r="J8" s="83">
        <f t="shared" si="2"/>
        <v>0.33333333333333331</v>
      </c>
      <c r="K8" s="74">
        <f t="shared" si="3"/>
        <v>0.25</v>
      </c>
    </row>
    <row r="9" spans="1:11" x14ac:dyDescent="0.25">
      <c r="A9" s="15"/>
      <c r="B9" s="26" t="s">
        <v>5</v>
      </c>
      <c r="C9" s="38"/>
      <c r="D9" s="10">
        <v>1</v>
      </c>
      <c r="E9" s="16">
        <v>1</v>
      </c>
      <c r="F9" s="30">
        <v>7</v>
      </c>
      <c r="G9" s="10">
        <v>4</v>
      </c>
      <c r="H9" s="28">
        <v>9</v>
      </c>
      <c r="I9" s="95">
        <f t="shared" si="1"/>
        <v>0</v>
      </c>
      <c r="J9" s="83">
        <f t="shared" si="2"/>
        <v>0.2</v>
      </c>
      <c r="K9" s="74">
        <f t="shared" si="3"/>
        <v>0.1</v>
      </c>
    </row>
    <row r="10" spans="1:11" x14ac:dyDescent="0.25">
      <c r="A10" s="15"/>
      <c r="B10" s="26" t="s">
        <v>6</v>
      </c>
      <c r="C10" s="38">
        <v>2</v>
      </c>
      <c r="D10" s="10">
        <v>1</v>
      </c>
      <c r="E10" s="16">
        <v>1</v>
      </c>
      <c r="F10" s="30">
        <v>8</v>
      </c>
      <c r="G10" s="10">
        <v>2</v>
      </c>
      <c r="H10" s="28">
        <v>1</v>
      </c>
      <c r="I10" s="95">
        <f t="shared" si="1"/>
        <v>0.2</v>
      </c>
      <c r="J10" s="83">
        <f t="shared" si="2"/>
        <v>0.33333333333333331</v>
      </c>
      <c r="K10" s="74">
        <f t="shared" si="3"/>
        <v>0.5</v>
      </c>
    </row>
    <row r="11" spans="1:11" s="232" customFormat="1" x14ac:dyDescent="0.25">
      <c r="A11" s="15"/>
      <c r="B11" s="41" t="s">
        <v>7</v>
      </c>
      <c r="C11" s="42"/>
      <c r="D11" s="43"/>
      <c r="E11" s="44"/>
      <c r="F11" s="71">
        <v>1</v>
      </c>
      <c r="G11" s="43"/>
      <c r="H11" s="261"/>
      <c r="I11" s="262">
        <f t="shared" si="1"/>
        <v>0</v>
      </c>
      <c r="J11" s="86" t="str">
        <f>IFERROR(D11/(D11+G11)," ")</f>
        <v xml:space="preserve"> </v>
      </c>
      <c r="K11" s="263" t="str">
        <f t="shared" si="3"/>
        <v xml:space="preserve"> </v>
      </c>
    </row>
    <row r="12" spans="1:11" ht="15.75" thickBot="1" x14ac:dyDescent="0.3">
      <c r="A12" s="22"/>
      <c r="B12" s="27" t="s">
        <v>123</v>
      </c>
      <c r="C12" s="39">
        <v>1</v>
      </c>
      <c r="D12" s="23"/>
      <c r="E12" s="40"/>
      <c r="F12" s="31"/>
      <c r="G12" s="23"/>
      <c r="H12" s="29"/>
      <c r="I12" s="96">
        <f t="shared" si="1"/>
        <v>1</v>
      </c>
      <c r="J12" s="84" t="str">
        <f t="shared" ref="J12:J27" si="4">IFERROR(D12/(D12+G12)," ")</f>
        <v xml:space="preserve"> </v>
      </c>
      <c r="K12" s="75" t="str">
        <f t="shared" si="3"/>
        <v xml:space="preserve"> </v>
      </c>
    </row>
    <row r="13" spans="1:11" s="2" customFormat="1" x14ac:dyDescent="0.25">
      <c r="A13" s="45" t="s">
        <v>8</v>
      </c>
      <c r="B13" s="46" t="s">
        <v>18</v>
      </c>
      <c r="C13" s="47">
        <f>SUM(C14:C22)</f>
        <v>3</v>
      </c>
      <c r="D13" s="48">
        <f t="shared" ref="D13:H13" si="5">SUM(D14:D22)</f>
        <v>5</v>
      </c>
      <c r="E13" s="49">
        <f t="shared" si="5"/>
        <v>6</v>
      </c>
      <c r="F13" s="66">
        <f t="shared" si="5"/>
        <v>39</v>
      </c>
      <c r="G13" s="48">
        <f t="shared" si="5"/>
        <v>25</v>
      </c>
      <c r="H13" s="67">
        <f t="shared" si="5"/>
        <v>19</v>
      </c>
      <c r="I13" s="94">
        <f t="shared" si="1"/>
        <v>7.1428571428571425E-2</v>
      </c>
      <c r="J13" s="82">
        <f t="shared" si="4"/>
        <v>0.16666666666666666</v>
      </c>
      <c r="K13" s="73">
        <f t="shared" si="3"/>
        <v>0.24</v>
      </c>
    </row>
    <row r="14" spans="1:11" x14ac:dyDescent="0.25">
      <c r="A14" s="15"/>
      <c r="B14" s="26" t="s">
        <v>9</v>
      </c>
      <c r="C14" s="38">
        <v>1</v>
      </c>
      <c r="D14" s="10">
        <v>2</v>
      </c>
      <c r="E14" s="16">
        <v>2</v>
      </c>
      <c r="F14" s="30">
        <v>5</v>
      </c>
      <c r="G14" s="10">
        <v>5</v>
      </c>
      <c r="H14" s="28">
        <v>2</v>
      </c>
      <c r="I14" s="95">
        <f t="shared" si="1"/>
        <v>0.16666666666666666</v>
      </c>
      <c r="J14" s="83">
        <f t="shared" si="4"/>
        <v>0.2857142857142857</v>
      </c>
      <c r="K14" s="74">
        <f t="shared" si="3"/>
        <v>0.5</v>
      </c>
    </row>
    <row r="15" spans="1:11" x14ac:dyDescent="0.25">
      <c r="A15" s="15"/>
      <c r="B15" s="26" t="s">
        <v>10</v>
      </c>
      <c r="C15" s="38">
        <v>1</v>
      </c>
      <c r="D15" s="10">
        <v>1</v>
      </c>
      <c r="E15" s="16"/>
      <c r="F15" s="30">
        <v>5</v>
      </c>
      <c r="G15" s="10">
        <v>3</v>
      </c>
      <c r="H15" s="28">
        <v>4</v>
      </c>
      <c r="I15" s="95">
        <f t="shared" si="1"/>
        <v>0.16666666666666666</v>
      </c>
      <c r="J15" s="83">
        <f t="shared" si="4"/>
        <v>0.25</v>
      </c>
      <c r="K15" s="74">
        <f t="shared" si="3"/>
        <v>0</v>
      </c>
    </row>
    <row r="16" spans="1:11" x14ac:dyDescent="0.25">
      <c r="A16" s="15"/>
      <c r="B16" s="26" t="s">
        <v>11</v>
      </c>
      <c r="C16" s="38">
        <v>1</v>
      </c>
      <c r="D16" s="10">
        <v>1</v>
      </c>
      <c r="E16" s="16">
        <v>2</v>
      </c>
      <c r="F16" s="30">
        <v>3</v>
      </c>
      <c r="G16" s="10">
        <v>8</v>
      </c>
      <c r="H16" s="28"/>
      <c r="I16" s="95">
        <f t="shared" si="1"/>
        <v>0.25</v>
      </c>
      <c r="J16" s="83">
        <f t="shared" si="4"/>
        <v>0.1111111111111111</v>
      </c>
      <c r="K16" s="74">
        <f t="shared" si="3"/>
        <v>1</v>
      </c>
    </row>
    <row r="17" spans="1:17" x14ac:dyDescent="0.25">
      <c r="A17" s="15"/>
      <c r="B17" s="26" t="s">
        <v>125</v>
      </c>
      <c r="C17" s="38"/>
      <c r="D17" s="10"/>
      <c r="E17" s="16"/>
      <c r="F17" s="30">
        <v>1</v>
      </c>
      <c r="G17" s="10"/>
      <c r="H17" s="28"/>
      <c r="I17" s="95">
        <f t="shared" si="1"/>
        <v>0</v>
      </c>
      <c r="J17" s="83" t="str">
        <f t="shared" si="4"/>
        <v xml:space="preserve"> </v>
      </c>
      <c r="K17" s="74" t="str">
        <f t="shared" si="3"/>
        <v xml:space="preserve"> </v>
      </c>
    </row>
    <row r="18" spans="1:17" x14ac:dyDescent="0.25">
      <c r="A18" s="15"/>
      <c r="B18" s="26" t="s">
        <v>12</v>
      </c>
      <c r="C18" s="38"/>
      <c r="D18" s="10"/>
      <c r="E18" s="16">
        <v>1</v>
      </c>
      <c r="F18" s="30">
        <v>2</v>
      </c>
      <c r="G18" s="10">
        <v>2</v>
      </c>
      <c r="H18" s="28">
        <v>1</v>
      </c>
      <c r="I18" s="95">
        <f t="shared" si="1"/>
        <v>0</v>
      </c>
      <c r="J18" s="83">
        <f t="shared" si="4"/>
        <v>0</v>
      </c>
      <c r="K18" s="74">
        <f t="shared" si="3"/>
        <v>0.5</v>
      </c>
    </row>
    <row r="19" spans="1:17" x14ac:dyDescent="0.25">
      <c r="A19" s="15"/>
      <c r="B19" s="26" t="s">
        <v>126</v>
      </c>
      <c r="C19" s="38"/>
      <c r="D19" s="10"/>
      <c r="E19" s="16"/>
      <c r="F19" s="30"/>
      <c r="G19" s="10">
        <v>1</v>
      </c>
      <c r="H19" s="28"/>
      <c r="I19" s="95" t="str">
        <f t="shared" si="1"/>
        <v xml:space="preserve"> </v>
      </c>
      <c r="J19" s="83">
        <f t="shared" si="4"/>
        <v>0</v>
      </c>
      <c r="K19" s="74" t="str">
        <f t="shared" si="3"/>
        <v xml:space="preserve"> </v>
      </c>
    </row>
    <row r="20" spans="1:17" x14ac:dyDescent="0.25">
      <c r="A20" s="15"/>
      <c r="B20" s="26" t="s">
        <v>13</v>
      </c>
      <c r="C20" s="38"/>
      <c r="D20" s="10"/>
      <c r="E20" s="16"/>
      <c r="F20" s="30">
        <v>13</v>
      </c>
      <c r="G20" s="10">
        <v>4</v>
      </c>
      <c r="H20" s="28">
        <v>3</v>
      </c>
      <c r="I20" s="95">
        <f t="shared" si="1"/>
        <v>0</v>
      </c>
      <c r="J20" s="83">
        <f t="shared" si="4"/>
        <v>0</v>
      </c>
      <c r="K20" s="74">
        <f t="shared" si="3"/>
        <v>0</v>
      </c>
    </row>
    <row r="21" spans="1:17" x14ac:dyDescent="0.25">
      <c r="A21" s="15"/>
      <c r="B21" s="26" t="s">
        <v>14</v>
      </c>
      <c r="C21" s="38"/>
      <c r="D21" s="10">
        <v>1</v>
      </c>
      <c r="E21" s="16">
        <v>1</v>
      </c>
      <c r="F21" s="30">
        <v>9</v>
      </c>
      <c r="G21" s="10">
        <v>2</v>
      </c>
      <c r="H21" s="28">
        <v>9</v>
      </c>
      <c r="I21" s="95">
        <f t="shared" si="1"/>
        <v>0</v>
      </c>
      <c r="J21" s="83">
        <f t="shared" si="4"/>
        <v>0.33333333333333331</v>
      </c>
      <c r="K21" s="74">
        <f t="shared" si="3"/>
        <v>0.1</v>
      </c>
    </row>
    <row r="22" spans="1:17" ht="15.75" thickBot="1" x14ac:dyDescent="0.3">
      <c r="A22" s="22"/>
      <c r="B22" s="27" t="s">
        <v>7</v>
      </c>
      <c r="C22" s="39"/>
      <c r="D22" s="23"/>
      <c r="E22" s="40"/>
      <c r="F22" s="31">
        <v>1</v>
      </c>
      <c r="G22" s="23"/>
      <c r="H22" s="29"/>
      <c r="I22" s="96">
        <f t="shared" si="1"/>
        <v>0</v>
      </c>
      <c r="J22" s="84" t="str">
        <f t="shared" si="4"/>
        <v xml:space="preserve"> </v>
      </c>
      <c r="K22" s="75" t="str">
        <f t="shared" si="3"/>
        <v xml:space="preserve"> </v>
      </c>
    </row>
    <row r="23" spans="1:17" s="2" customFormat="1" x14ac:dyDescent="0.25">
      <c r="A23" s="45" t="s">
        <v>19</v>
      </c>
      <c r="B23" s="46" t="s">
        <v>18</v>
      </c>
      <c r="C23" s="47">
        <f>SUM(C24)</f>
        <v>3</v>
      </c>
      <c r="D23" s="48">
        <f t="shared" ref="D23:H23" si="6">SUM(D24)</f>
        <v>1</v>
      </c>
      <c r="E23" s="49">
        <f t="shared" si="6"/>
        <v>0</v>
      </c>
      <c r="F23" s="66">
        <f t="shared" si="6"/>
        <v>2</v>
      </c>
      <c r="G23" s="48">
        <f t="shared" si="6"/>
        <v>0</v>
      </c>
      <c r="H23" s="67">
        <f t="shared" si="6"/>
        <v>0</v>
      </c>
      <c r="I23" s="94">
        <f t="shared" si="1"/>
        <v>0.6</v>
      </c>
      <c r="J23" s="82">
        <f t="shared" si="4"/>
        <v>1</v>
      </c>
      <c r="K23" s="73" t="str">
        <f t="shared" si="3"/>
        <v xml:space="preserve"> </v>
      </c>
    </row>
    <row r="24" spans="1:17" ht="15.75" thickBot="1" x14ac:dyDescent="0.3">
      <c r="A24" s="22"/>
      <c r="B24" s="27" t="s">
        <v>127</v>
      </c>
      <c r="C24" s="39">
        <v>3</v>
      </c>
      <c r="D24" s="23">
        <v>1</v>
      </c>
      <c r="E24" s="40"/>
      <c r="F24" s="31">
        <v>2</v>
      </c>
      <c r="G24" s="23"/>
      <c r="H24" s="29"/>
      <c r="I24" s="96">
        <f t="shared" si="1"/>
        <v>0.6</v>
      </c>
      <c r="J24" s="84">
        <f t="shared" si="4"/>
        <v>1</v>
      </c>
      <c r="K24" s="75" t="str">
        <f t="shared" si="3"/>
        <v xml:space="preserve"> </v>
      </c>
    </row>
    <row r="25" spans="1:17" s="2" customFormat="1" x14ac:dyDescent="0.25">
      <c r="A25" s="45" t="s">
        <v>34</v>
      </c>
      <c r="B25" s="46" t="s">
        <v>18</v>
      </c>
      <c r="C25" s="47">
        <f>SUM(C26:C27)</f>
        <v>10</v>
      </c>
      <c r="D25" s="48">
        <f t="shared" ref="D25:H25" si="7">SUM(D26:D27)</f>
        <v>13</v>
      </c>
      <c r="E25" s="49">
        <f t="shared" si="7"/>
        <v>11</v>
      </c>
      <c r="F25" s="66">
        <f t="shared" si="7"/>
        <v>11</v>
      </c>
      <c r="G25" s="48">
        <f t="shared" si="7"/>
        <v>10</v>
      </c>
      <c r="H25" s="67">
        <f t="shared" si="7"/>
        <v>11</v>
      </c>
      <c r="I25" s="94">
        <f>IFERROR(C25/(C25+F25)," ")</f>
        <v>0.47619047619047616</v>
      </c>
      <c r="J25" s="82">
        <f t="shared" si="4"/>
        <v>0.56521739130434778</v>
      </c>
      <c r="K25" s="73">
        <f t="shared" si="3"/>
        <v>0.5</v>
      </c>
    </row>
    <row r="26" spans="1:17" s="232" customFormat="1" x14ac:dyDescent="0.25">
      <c r="A26" s="15"/>
      <c r="B26" s="26" t="s">
        <v>35</v>
      </c>
      <c r="C26" s="38">
        <v>4</v>
      </c>
      <c r="D26" s="10">
        <v>5</v>
      </c>
      <c r="E26" s="16">
        <v>5</v>
      </c>
      <c r="F26" s="30">
        <v>2</v>
      </c>
      <c r="G26" s="10">
        <v>3</v>
      </c>
      <c r="H26" s="28">
        <v>2</v>
      </c>
      <c r="I26" s="95">
        <f t="shared" si="1"/>
        <v>0.66666666666666663</v>
      </c>
      <c r="J26" s="83">
        <f t="shared" si="4"/>
        <v>0.625</v>
      </c>
      <c r="K26" s="74">
        <f t="shared" si="3"/>
        <v>0.7142857142857143</v>
      </c>
    </row>
    <row r="27" spans="1:17" s="232" customFormat="1" ht="15.75" thickBot="1" x14ac:dyDescent="0.3">
      <c r="A27" s="22"/>
      <c r="B27" s="27" t="s">
        <v>36</v>
      </c>
      <c r="C27" s="39">
        <v>6</v>
      </c>
      <c r="D27" s="23">
        <v>8</v>
      </c>
      <c r="E27" s="40">
        <v>6</v>
      </c>
      <c r="F27" s="31">
        <v>9</v>
      </c>
      <c r="G27" s="23">
        <v>7</v>
      </c>
      <c r="H27" s="29">
        <v>9</v>
      </c>
      <c r="I27" s="96">
        <f t="shared" si="1"/>
        <v>0.4</v>
      </c>
      <c r="J27" s="84">
        <f t="shared" si="4"/>
        <v>0.53333333333333333</v>
      </c>
      <c r="K27" s="75">
        <f t="shared" si="3"/>
        <v>0.4</v>
      </c>
    </row>
    <row r="29" spans="1:17" s="3" customFormat="1" ht="16.5" thickBot="1" x14ac:dyDescent="0.3">
      <c r="A29" s="3" t="s">
        <v>32</v>
      </c>
    </row>
    <row r="30" spans="1:17" s="4" customFormat="1" ht="12.75" x14ac:dyDescent="0.2">
      <c r="A30" s="11"/>
      <c r="B30" s="12"/>
      <c r="C30" s="430" t="s">
        <v>23</v>
      </c>
      <c r="D30" s="431"/>
      <c r="E30" s="432"/>
      <c r="F30" s="431" t="s">
        <v>27</v>
      </c>
      <c r="G30" s="431"/>
      <c r="H30" s="431"/>
      <c r="I30" s="430" t="s">
        <v>28</v>
      </c>
      <c r="J30" s="431"/>
      <c r="K30" s="432"/>
      <c r="L30" s="431" t="s">
        <v>29</v>
      </c>
      <c r="M30" s="431"/>
      <c r="N30" s="431"/>
      <c r="O30" s="439" t="s">
        <v>26</v>
      </c>
      <c r="P30" s="440"/>
      <c r="Q30" s="441"/>
    </row>
    <row r="31" spans="1:17" s="6" customFormat="1" ht="26.25" thickBot="1" x14ac:dyDescent="0.25">
      <c r="A31" s="13"/>
      <c r="B31" s="14"/>
      <c r="C31" s="36" t="s">
        <v>0</v>
      </c>
      <c r="D31" s="33" t="s">
        <v>21</v>
      </c>
      <c r="E31" s="37" t="s">
        <v>22</v>
      </c>
      <c r="F31" s="35" t="s">
        <v>0</v>
      </c>
      <c r="G31" s="33" t="s">
        <v>21</v>
      </c>
      <c r="H31" s="34" t="s">
        <v>22</v>
      </c>
      <c r="I31" s="36" t="s">
        <v>0</v>
      </c>
      <c r="J31" s="33" t="s">
        <v>21</v>
      </c>
      <c r="K31" s="37" t="s">
        <v>22</v>
      </c>
      <c r="L31" s="35" t="s">
        <v>0</v>
      </c>
      <c r="M31" s="33" t="s">
        <v>25</v>
      </c>
      <c r="N31" s="34" t="s">
        <v>22</v>
      </c>
      <c r="O31" s="92" t="s">
        <v>0</v>
      </c>
      <c r="P31" s="81" t="s">
        <v>25</v>
      </c>
      <c r="Q31" s="93" t="s">
        <v>22</v>
      </c>
    </row>
    <row r="32" spans="1:17" s="57" customFormat="1" ht="12.75" x14ac:dyDescent="0.2">
      <c r="A32" s="45" t="s">
        <v>1</v>
      </c>
      <c r="B32" s="46" t="s">
        <v>18</v>
      </c>
      <c r="C32" s="47">
        <f>SUM(C33:C40)</f>
        <v>16</v>
      </c>
      <c r="D32" s="48">
        <f t="shared" ref="D32:N32" si="8">SUM(D33:D40)</f>
        <v>12</v>
      </c>
      <c r="E32" s="49">
        <f t="shared" si="8"/>
        <v>6</v>
      </c>
      <c r="F32" s="66">
        <f t="shared" si="8"/>
        <v>2</v>
      </c>
      <c r="G32" s="264">
        <f t="shared" si="8"/>
        <v>0</v>
      </c>
      <c r="H32" s="265">
        <f t="shared" si="8"/>
        <v>0</v>
      </c>
      <c r="I32" s="266">
        <f t="shared" si="8"/>
        <v>0</v>
      </c>
      <c r="J32" s="264">
        <f t="shared" si="8"/>
        <v>0</v>
      </c>
      <c r="K32" s="267">
        <f t="shared" si="8"/>
        <v>1</v>
      </c>
      <c r="L32" s="268">
        <f t="shared" si="8"/>
        <v>1</v>
      </c>
      <c r="M32" s="264">
        <f t="shared" si="8"/>
        <v>0</v>
      </c>
      <c r="N32" s="265">
        <f t="shared" si="8"/>
        <v>0</v>
      </c>
      <c r="O32" s="94">
        <f>IFERROR((C32+F32+I32+L32)/(C32+F32+I32+L32+C58), " ")</f>
        <v>0.41304347826086957</v>
      </c>
      <c r="P32" s="82">
        <f t="shared" ref="P32" si="9">IFERROR((D32+G32+J32+M32)/(D32+G32+J32+M32+D58), " ")</f>
        <v>0.5</v>
      </c>
      <c r="Q32" s="73">
        <f>IFERROR((E32+H32+K32+N32)/(E32+H32+K32+N32+E58), " ")</f>
        <v>0.41176470588235292</v>
      </c>
    </row>
    <row r="33" spans="1:17" s="4" customFormat="1" ht="12.75" x14ac:dyDescent="0.2">
      <c r="A33" s="15"/>
      <c r="B33" s="26" t="s">
        <v>2</v>
      </c>
      <c r="C33" s="38">
        <v>2</v>
      </c>
      <c r="D33" s="10">
        <v>5</v>
      </c>
      <c r="E33" s="16">
        <v>2</v>
      </c>
      <c r="F33" s="30"/>
      <c r="G33" s="269"/>
      <c r="H33" s="270"/>
      <c r="I33" s="271"/>
      <c r="J33" s="269"/>
      <c r="K33" s="272"/>
      <c r="L33" s="273"/>
      <c r="M33" s="269"/>
      <c r="N33" s="270"/>
      <c r="O33" s="95">
        <f t="shared" ref="O33:Q33" si="10">IFERROR((C33+F33+I33+L33)/(C33+F33+I33+L33+C59), " ")</f>
        <v>0.5</v>
      </c>
      <c r="P33" s="83">
        <f t="shared" si="10"/>
        <v>0.7142857142857143</v>
      </c>
      <c r="Q33" s="74">
        <f t="shared" si="10"/>
        <v>0.5</v>
      </c>
    </row>
    <row r="34" spans="1:17" s="4" customFormat="1" ht="12.75" x14ac:dyDescent="0.2">
      <c r="A34" s="15"/>
      <c r="B34" s="26" t="s">
        <v>3</v>
      </c>
      <c r="C34" s="38">
        <v>2</v>
      </c>
      <c r="D34" s="10">
        <v>2</v>
      </c>
      <c r="E34" s="16">
        <v>1</v>
      </c>
      <c r="F34" s="30"/>
      <c r="G34" s="269"/>
      <c r="H34" s="270"/>
      <c r="I34" s="271"/>
      <c r="J34" s="269"/>
      <c r="K34" s="272"/>
      <c r="L34" s="273"/>
      <c r="M34" s="269"/>
      <c r="N34" s="270"/>
      <c r="O34" s="95">
        <f t="shared" ref="O34:Q34" si="11">IFERROR((C34+F34+I34+L34)/(C34+F34+I34+L34+C60), " ")</f>
        <v>0.2857142857142857</v>
      </c>
      <c r="P34" s="83">
        <f t="shared" si="11"/>
        <v>0.66666666666666663</v>
      </c>
      <c r="Q34" s="74">
        <f t="shared" si="11"/>
        <v>1</v>
      </c>
    </row>
    <row r="35" spans="1:17" s="4" customFormat="1" ht="12.75" x14ac:dyDescent="0.2">
      <c r="A35" s="15"/>
      <c r="B35" s="26" t="s">
        <v>124</v>
      </c>
      <c r="C35" s="38"/>
      <c r="D35" s="10"/>
      <c r="E35" s="16"/>
      <c r="F35" s="30"/>
      <c r="G35" s="269"/>
      <c r="H35" s="270"/>
      <c r="I35" s="271"/>
      <c r="J35" s="269"/>
      <c r="K35" s="272"/>
      <c r="L35" s="273"/>
      <c r="M35" s="269"/>
      <c r="N35" s="270"/>
      <c r="O35" s="95">
        <f t="shared" ref="O35:Q35" si="12">IFERROR((C35+F35+I35+L35)/(C35+F35+I35+L35+C61), " ")</f>
        <v>0</v>
      </c>
      <c r="P35" s="83" t="str">
        <f t="shared" si="12"/>
        <v xml:space="preserve"> </v>
      </c>
      <c r="Q35" s="74" t="str">
        <f t="shared" si="12"/>
        <v xml:space="preserve"> </v>
      </c>
    </row>
    <row r="36" spans="1:17" s="4" customFormat="1" ht="12.75" x14ac:dyDescent="0.2">
      <c r="A36" s="15"/>
      <c r="B36" s="26" t="s">
        <v>4</v>
      </c>
      <c r="C36" s="38">
        <v>8</v>
      </c>
      <c r="D36" s="10">
        <v>3</v>
      </c>
      <c r="E36" s="16">
        <v>2</v>
      </c>
      <c r="F36" s="30">
        <v>2</v>
      </c>
      <c r="G36" s="269"/>
      <c r="H36" s="270"/>
      <c r="I36" s="271"/>
      <c r="J36" s="269"/>
      <c r="K36" s="272"/>
      <c r="L36" s="273"/>
      <c r="M36" s="269"/>
      <c r="N36" s="270"/>
      <c r="O36" s="95">
        <f t="shared" ref="O36:Q36" si="13">IFERROR((C36+F36+I36+L36)/(C36+F36+I36+L36+C62), " ")</f>
        <v>0.66666666666666663</v>
      </c>
      <c r="P36" s="83">
        <f t="shared" si="13"/>
        <v>0.5</v>
      </c>
      <c r="Q36" s="74">
        <f t="shared" si="13"/>
        <v>0.66666666666666663</v>
      </c>
    </row>
    <row r="37" spans="1:17" s="4" customFormat="1" ht="12.75" x14ac:dyDescent="0.2">
      <c r="A37" s="15"/>
      <c r="B37" s="26" t="s">
        <v>5</v>
      </c>
      <c r="C37" s="38"/>
      <c r="D37" s="10">
        <v>2</v>
      </c>
      <c r="E37" s="16">
        <v>1</v>
      </c>
      <c r="F37" s="30"/>
      <c r="G37" s="269"/>
      <c r="H37" s="270"/>
      <c r="I37" s="271"/>
      <c r="J37" s="269"/>
      <c r="K37" s="272">
        <v>1</v>
      </c>
      <c r="L37" s="273"/>
      <c r="M37" s="269"/>
      <c r="N37" s="270"/>
      <c r="O37" s="95">
        <f t="shared" ref="O37:Q37" si="14">IFERROR((C37+F37+I37+L37)/(C37+F37+I37+L37+C63), " ")</f>
        <v>0</v>
      </c>
      <c r="P37" s="83">
        <f t="shared" si="14"/>
        <v>0.4</v>
      </c>
      <c r="Q37" s="74">
        <f t="shared" si="14"/>
        <v>0.25</v>
      </c>
    </row>
    <row r="38" spans="1:17" s="4" customFormat="1" ht="12.75" x14ac:dyDescent="0.2">
      <c r="A38" s="15"/>
      <c r="B38" s="26" t="s">
        <v>6</v>
      </c>
      <c r="C38" s="38">
        <v>3</v>
      </c>
      <c r="D38" s="10"/>
      <c r="E38" s="16"/>
      <c r="F38" s="30"/>
      <c r="G38" s="269"/>
      <c r="H38" s="270"/>
      <c r="I38" s="271"/>
      <c r="J38" s="269"/>
      <c r="K38" s="272"/>
      <c r="L38" s="273"/>
      <c r="M38" s="269"/>
      <c r="N38" s="270"/>
      <c r="O38" s="95">
        <f t="shared" ref="O38:Q38" si="15">IFERROR((C38+F38+I38+L38)/(C38+F38+I38+L38+C65), " ")</f>
        <v>1</v>
      </c>
      <c r="P38" s="83" t="str">
        <f t="shared" si="15"/>
        <v xml:space="preserve"> </v>
      </c>
      <c r="Q38" s="74" t="str">
        <f t="shared" si="15"/>
        <v xml:space="preserve"> </v>
      </c>
    </row>
    <row r="39" spans="1:17" s="4" customFormat="1" ht="12.75" x14ac:dyDescent="0.2">
      <c r="A39" s="15"/>
      <c r="B39" s="41" t="s">
        <v>7</v>
      </c>
      <c r="C39" s="42">
        <v>1</v>
      </c>
      <c r="D39" s="43"/>
      <c r="E39" s="44"/>
      <c r="F39" s="71"/>
      <c r="G39" s="274"/>
      <c r="H39" s="275"/>
      <c r="I39" s="276"/>
      <c r="J39" s="274"/>
      <c r="K39" s="277"/>
      <c r="L39" s="278"/>
      <c r="M39" s="274"/>
      <c r="N39" s="275"/>
      <c r="O39" s="262"/>
      <c r="P39" s="86"/>
      <c r="Q39" s="263"/>
    </row>
    <row r="40" spans="1:17" s="4" customFormat="1" ht="13.5" thickBot="1" x14ac:dyDescent="0.25">
      <c r="A40" s="22"/>
      <c r="B40" s="27" t="s">
        <v>123</v>
      </c>
      <c r="C40" s="39"/>
      <c r="D40" s="23"/>
      <c r="E40" s="40"/>
      <c r="F40" s="31"/>
      <c r="G40" s="279"/>
      <c r="H40" s="280"/>
      <c r="I40" s="281"/>
      <c r="J40" s="279"/>
      <c r="K40" s="282"/>
      <c r="L40" s="283">
        <v>1</v>
      </c>
      <c r="M40" s="279"/>
      <c r="N40" s="280"/>
      <c r="O40" s="96">
        <f t="shared" ref="O40:Q40" si="16">IFERROR((C40+F40+I40+L40)/(C40+F40+I40+L40+C66), " ")</f>
        <v>1</v>
      </c>
      <c r="P40" s="84" t="str">
        <f t="shared" si="16"/>
        <v xml:space="preserve"> </v>
      </c>
      <c r="Q40" s="75" t="str">
        <f t="shared" si="16"/>
        <v xml:space="preserve"> </v>
      </c>
    </row>
    <row r="41" spans="1:17" s="57" customFormat="1" ht="12.75" x14ac:dyDescent="0.2">
      <c r="A41" s="45" t="s">
        <v>8</v>
      </c>
      <c r="B41" s="46" t="s">
        <v>18</v>
      </c>
      <c r="C41" s="47">
        <f>SUM(C42:C50)</f>
        <v>12</v>
      </c>
      <c r="D41" s="48">
        <f t="shared" ref="D41:N41" si="17">SUM(D42:D50)</f>
        <v>10</v>
      </c>
      <c r="E41" s="49">
        <f t="shared" si="17"/>
        <v>6</v>
      </c>
      <c r="F41" s="66">
        <f t="shared" si="17"/>
        <v>0</v>
      </c>
      <c r="G41" s="264">
        <f t="shared" si="17"/>
        <v>0</v>
      </c>
      <c r="H41" s="265">
        <f t="shared" si="17"/>
        <v>1</v>
      </c>
      <c r="I41" s="266">
        <f t="shared" si="17"/>
        <v>2</v>
      </c>
      <c r="J41" s="264">
        <f t="shared" si="17"/>
        <v>1</v>
      </c>
      <c r="K41" s="267">
        <f t="shared" si="17"/>
        <v>0</v>
      </c>
      <c r="L41" s="268">
        <f t="shared" si="17"/>
        <v>0</v>
      </c>
      <c r="M41" s="264">
        <f t="shared" si="17"/>
        <v>1</v>
      </c>
      <c r="N41" s="265">
        <f t="shared" si="17"/>
        <v>0</v>
      </c>
      <c r="O41" s="94">
        <f>IFERROR((C41+F41+I41+L41)/(C41+F41+I41+L41+C67), " ")</f>
        <v>0.33333333333333331</v>
      </c>
      <c r="P41" s="82">
        <f t="shared" ref="P41:Q41" si="18">IFERROR((D41+G41+J41+M41)/(D41+G41+J41+M41+D67), " ")</f>
        <v>0.4</v>
      </c>
      <c r="Q41" s="73">
        <f t="shared" si="18"/>
        <v>0.36842105263157893</v>
      </c>
    </row>
    <row r="42" spans="1:17" s="4" customFormat="1" ht="12.75" x14ac:dyDescent="0.2">
      <c r="A42" s="15"/>
      <c r="B42" s="26" t="s">
        <v>9</v>
      </c>
      <c r="C42" s="38">
        <v>1</v>
      </c>
      <c r="D42" s="10"/>
      <c r="E42" s="16"/>
      <c r="F42" s="30"/>
      <c r="G42" s="269"/>
      <c r="H42" s="270"/>
      <c r="I42" s="271">
        <v>1</v>
      </c>
      <c r="J42" s="269"/>
      <c r="K42" s="272"/>
      <c r="L42" s="273"/>
      <c r="M42" s="269"/>
      <c r="N42" s="270"/>
      <c r="O42" s="95">
        <f t="shared" ref="O42:Q42" si="19">IFERROR((C42+F42+I42+L42)/(C42+F42+I42+L42+C68), " ")</f>
        <v>0.33333333333333331</v>
      </c>
      <c r="P42" s="83">
        <f t="shared" si="19"/>
        <v>0</v>
      </c>
      <c r="Q42" s="74">
        <f t="shared" si="19"/>
        <v>0</v>
      </c>
    </row>
    <row r="43" spans="1:17" s="4" customFormat="1" ht="12.75" x14ac:dyDescent="0.2">
      <c r="A43" s="15"/>
      <c r="B43" s="26" t="s">
        <v>10</v>
      </c>
      <c r="C43" s="38">
        <v>3</v>
      </c>
      <c r="D43" s="10">
        <v>1</v>
      </c>
      <c r="E43" s="16">
        <v>1</v>
      </c>
      <c r="F43" s="30"/>
      <c r="G43" s="269"/>
      <c r="H43" s="270"/>
      <c r="I43" s="271"/>
      <c r="J43" s="269"/>
      <c r="K43" s="272"/>
      <c r="L43" s="273"/>
      <c r="M43" s="269"/>
      <c r="N43" s="270"/>
      <c r="O43" s="95">
        <f t="shared" ref="O43:Q43" si="20">IFERROR((C43+F43+I43+L43)/(C43+F43+I43+L43+C69), " ")</f>
        <v>0.5</v>
      </c>
      <c r="P43" s="83">
        <f t="shared" si="20"/>
        <v>0.25</v>
      </c>
      <c r="Q43" s="74">
        <f t="shared" si="20"/>
        <v>0.5</v>
      </c>
    </row>
    <row r="44" spans="1:17" s="4" customFormat="1" ht="12.75" x14ac:dyDescent="0.2">
      <c r="A44" s="15"/>
      <c r="B44" s="26" t="s">
        <v>11</v>
      </c>
      <c r="C44" s="38">
        <v>2</v>
      </c>
      <c r="D44" s="10">
        <v>6</v>
      </c>
      <c r="E44" s="16">
        <v>1</v>
      </c>
      <c r="F44" s="30"/>
      <c r="G44" s="269"/>
      <c r="H44" s="270"/>
      <c r="I44" s="271"/>
      <c r="J44" s="269"/>
      <c r="K44" s="272"/>
      <c r="L44" s="273"/>
      <c r="M44" s="269"/>
      <c r="N44" s="270"/>
      <c r="O44" s="95">
        <f t="shared" ref="O44:Q44" si="21">IFERROR((C44+F44+I44+L44)/(C44+F44+I44+L44+C70), " ")</f>
        <v>0.5</v>
      </c>
      <c r="P44" s="83">
        <f t="shared" si="21"/>
        <v>0.66666666666666663</v>
      </c>
      <c r="Q44" s="74">
        <f t="shared" si="21"/>
        <v>0.5</v>
      </c>
    </row>
    <row r="45" spans="1:17" s="4" customFormat="1" ht="12.75" x14ac:dyDescent="0.2">
      <c r="A45" s="15"/>
      <c r="B45" s="26" t="s">
        <v>125</v>
      </c>
      <c r="C45" s="38"/>
      <c r="D45" s="10"/>
      <c r="E45" s="16"/>
      <c r="F45" s="30"/>
      <c r="G45" s="269"/>
      <c r="H45" s="270"/>
      <c r="I45" s="271"/>
      <c r="J45" s="269"/>
      <c r="K45" s="272"/>
      <c r="L45" s="273"/>
      <c r="M45" s="269"/>
      <c r="N45" s="270"/>
      <c r="O45" s="95">
        <f t="shared" ref="O45:Q45" si="22">IFERROR((C45+F45+I45+L45)/(C45+F45+I45+L45+C71), " ")</f>
        <v>0</v>
      </c>
      <c r="P45" s="83" t="str">
        <f t="shared" si="22"/>
        <v xml:space="preserve"> </v>
      </c>
      <c r="Q45" s="74" t="str">
        <f t="shared" si="22"/>
        <v xml:space="preserve"> </v>
      </c>
    </row>
    <row r="46" spans="1:17" s="4" customFormat="1" ht="12.75" x14ac:dyDescent="0.2">
      <c r="A46" s="15"/>
      <c r="B46" s="26" t="s">
        <v>12</v>
      </c>
      <c r="C46" s="38"/>
      <c r="D46" s="10">
        <v>1</v>
      </c>
      <c r="E46" s="16"/>
      <c r="F46" s="30"/>
      <c r="G46" s="269"/>
      <c r="H46" s="270"/>
      <c r="I46" s="271"/>
      <c r="J46" s="269"/>
      <c r="K46" s="272"/>
      <c r="L46" s="273"/>
      <c r="M46" s="269"/>
      <c r="N46" s="270"/>
      <c r="O46" s="95">
        <f t="shared" ref="O46:Q46" si="23">IFERROR((C46+F46+I46+L46)/(C46+F46+I46+L46+C72), " ")</f>
        <v>0</v>
      </c>
      <c r="P46" s="83">
        <f t="shared" si="23"/>
        <v>0.5</v>
      </c>
      <c r="Q46" s="74">
        <f t="shared" si="23"/>
        <v>0</v>
      </c>
    </row>
    <row r="47" spans="1:17" s="4" customFormat="1" ht="12.75" x14ac:dyDescent="0.2">
      <c r="A47" s="15"/>
      <c r="B47" s="26" t="s">
        <v>126</v>
      </c>
      <c r="C47" s="38"/>
      <c r="D47" s="10"/>
      <c r="E47" s="16"/>
      <c r="F47" s="30"/>
      <c r="G47" s="269"/>
      <c r="H47" s="270"/>
      <c r="I47" s="271"/>
      <c r="J47" s="269"/>
      <c r="K47" s="272"/>
      <c r="L47" s="273"/>
      <c r="M47" s="269"/>
      <c r="N47" s="270"/>
      <c r="O47" s="95" t="str">
        <f t="shared" ref="O47:Q47" si="24">IFERROR((C47+F47+I47+L47)/(C47+F47+I47+L47+C73), " ")</f>
        <v xml:space="preserve"> </v>
      </c>
      <c r="P47" s="83">
        <f t="shared" si="24"/>
        <v>0</v>
      </c>
      <c r="Q47" s="74" t="str">
        <f t="shared" si="24"/>
        <v xml:space="preserve"> </v>
      </c>
    </row>
    <row r="48" spans="1:17" s="4" customFormat="1" ht="12.75" x14ac:dyDescent="0.2">
      <c r="A48" s="15"/>
      <c r="B48" s="26" t="s">
        <v>13</v>
      </c>
      <c r="C48" s="38">
        <v>1</v>
      </c>
      <c r="D48" s="10">
        <v>1</v>
      </c>
      <c r="E48" s="16">
        <v>2</v>
      </c>
      <c r="F48" s="30"/>
      <c r="G48" s="269"/>
      <c r="H48" s="270"/>
      <c r="I48" s="271">
        <v>1</v>
      </c>
      <c r="J48" s="269">
        <v>1</v>
      </c>
      <c r="K48" s="272"/>
      <c r="L48" s="273"/>
      <c r="M48" s="269">
        <v>1</v>
      </c>
      <c r="N48" s="270"/>
      <c r="O48" s="95">
        <f t="shared" ref="O48:Q48" si="25">IFERROR((C48+F48+I48+L48)/(C48+F48+I48+L48+C74), " ")</f>
        <v>0.15384615384615385</v>
      </c>
      <c r="P48" s="83">
        <f t="shared" si="25"/>
        <v>0.75</v>
      </c>
      <c r="Q48" s="74">
        <f t="shared" si="25"/>
        <v>1</v>
      </c>
    </row>
    <row r="49" spans="1:17" s="4" customFormat="1" ht="12.75" x14ac:dyDescent="0.2">
      <c r="A49" s="15"/>
      <c r="B49" s="26" t="s">
        <v>14</v>
      </c>
      <c r="C49" s="38">
        <v>5</v>
      </c>
      <c r="D49" s="10">
        <v>1</v>
      </c>
      <c r="E49" s="16">
        <v>2</v>
      </c>
      <c r="F49" s="30"/>
      <c r="G49" s="269"/>
      <c r="H49" s="270">
        <v>1</v>
      </c>
      <c r="I49" s="271"/>
      <c r="J49" s="269"/>
      <c r="K49" s="272"/>
      <c r="L49" s="273"/>
      <c r="M49" s="269"/>
      <c r="N49" s="270"/>
      <c r="O49" s="95">
        <f t="shared" ref="O49:Q49" si="26">IFERROR((C49+F49+I49+L49)/(C49+F49+I49+L49+C75), " ")</f>
        <v>0.55555555555555558</v>
      </c>
      <c r="P49" s="83">
        <f t="shared" si="26"/>
        <v>0.33333333333333331</v>
      </c>
      <c r="Q49" s="74">
        <f t="shared" si="26"/>
        <v>0.42857142857142855</v>
      </c>
    </row>
    <row r="50" spans="1:17" s="4" customFormat="1" ht="13.5" thickBot="1" x14ac:dyDescent="0.25">
      <c r="A50" s="22"/>
      <c r="B50" s="27" t="s">
        <v>7</v>
      </c>
      <c r="C50" s="39"/>
      <c r="D50" s="23"/>
      <c r="E50" s="40"/>
      <c r="F50" s="31"/>
      <c r="G50" s="279"/>
      <c r="H50" s="280"/>
      <c r="I50" s="281"/>
      <c r="J50" s="279"/>
      <c r="K50" s="282"/>
      <c r="L50" s="283"/>
      <c r="M50" s="279"/>
      <c r="N50" s="280"/>
      <c r="O50" s="96">
        <f t="shared" ref="O50:Q50" si="27">IFERROR((C50+F50+I50+L50)/(C50+F50+I50+L50+C76), " ")</f>
        <v>0</v>
      </c>
      <c r="P50" s="84" t="str">
        <f t="shared" si="27"/>
        <v xml:space="preserve"> </v>
      </c>
      <c r="Q50" s="75" t="str">
        <f t="shared" si="27"/>
        <v xml:space="preserve"> </v>
      </c>
    </row>
    <row r="51" spans="1:17" s="57" customFormat="1" ht="12.75" x14ac:dyDescent="0.2">
      <c r="A51" s="52" t="s">
        <v>19</v>
      </c>
      <c r="B51" s="53" t="s">
        <v>18</v>
      </c>
      <c r="C51" s="54">
        <f>SUM(C52)</f>
        <v>0</v>
      </c>
      <c r="D51" s="55">
        <f t="shared" ref="D51:N51" si="28">SUM(D52)</f>
        <v>0</v>
      </c>
      <c r="E51" s="56">
        <f t="shared" si="28"/>
        <v>0</v>
      </c>
      <c r="F51" s="59">
        <f t="shared" si="28"/>
        <v>0</v>
      </c>
      <c r="G51" s="285">
        <f t="shared" si="28"/>
        <v>0</v>
      </c>
      <c r="H51" s="60">
        <f t="shared" si="28"/>
        <v>0</v>
      </c>
      <c r="I51" s="54">
        <f t="shared" si="28"/>
        <v>0</v>
      </c>
      <c r="J51" s="55">
        <f t="shared" si="28"/>
        <v>1</v>
      </c>
      <c r="K51" s="56">
        <f t="shared" si="28"/>
        <v>0</v>
      </c>
      <c r="L51" s="59">
        <f t="shared" si="28"/>
        <v>0</v>
      </c>
      <c r="M51" s="55">
        <f t="shared" si="28"/>
        <v>0</v>
      </c>
      <c r="N51" s="286">
        <f t="shared" si="28"/>
        <v>0</v>
      </c>
      <c r="O51" s="97">
        <f>IFERROR((C51+F51+I51+L51)/(C51+F51+I51+L51+C77), " ")</f>
        <v>0</v>
      </c>
      <c r="P51" s="85">
        <f t="shared" ref="P51:Q51" si="29">IFERROR((D51+G51+J51+M51)/(D51+G51+J51+M51+D77), " ")</f>
        <v>1</v>
      </c>
      <c r="Q51" s="76" t="str">
        <f t="shared" si="29"/>
        <v xml:space="preserve"> </v>
      </c>
    </row>
    <row r="52" spans="1:17" s="4" customFormat="1" ht="13.5" thickBot="1" x14ac:dyDescent="0.25">
      <c r="A52" s="22"/>
      <c r="B52" s="27" t="s">
        <v>127</v>
      </c>
      <c r="C52" s="39"/>
      <c r="D52" s="23"/>
      <c r="E52" s="40"/>
      <c r="F52" s="31"/>
      <c r="G52" s="279"/>
      <c r="H52" s="29"/>
      <c r="I52" s="39"/>
      <c r="J52" s="23">
        <v>1</v>
      </c>
      <c r="K52" s="40"/>
      <c r="L52" s="31"/>
      <c r="M52" s="23"/>
      <c r="N52" s="280"/>
      <c r="O52" s="96">
        <f t="shared" ref="O52:Q52" si="30">IFERROR((C52+F52+I52+L52)/(C52+F52+I52+L52+C78), " ")</f>
        <v>0</v>
      </c>
      <c r="P52" s="84">
        <f t="shared" si="30"/>
        <v>1</v>
      </c>
      <c r="Q52" s="75" t="str">
        <f t="shared" si="30"/>
        <v xml:space="preserve"> </v>
      </c>
    </row>
    <row r="53" spans="1:17" s="57" customFormat="1" ht="12.75" x14ac:dyDescent="0.2">
      <c r="A53" s="45" t="s">
        <v>34</v>
      </c>
      <c r="B53" s="46" t="s">
        <v>18</v>
      </c>
      <c r="C53" s="47">
        <f>SUM(C54:C55)</f>
        <v>4</v>
      </c>
      <c r="D53" s="48">
        <f t="shared" ref="D53:N53" si="31">SUM(D54:D55)</f>
        <v>2</v>
      </c>
      <c r="E53" s="49">
        <f t="shared" si="31"/>
        <v>1</v>
      </c>
      <c r="F53" s="66">
        <f t="shared" si="31"/>
        <v>0</v>
      </c>
      <c r="G53" s="264">
        <f t="shared" si="31"/>
        <v>2</v>
      </c>
      <c r="H53" s="67">
        <f t="shared" si="31"/>
        <v>0</v>
      </c>
      <c r="I53" s="47">
        <f t="shared" si="31"/>
        <v>1</v>
      </c>
      <c r="J53" s="48">
        <f t="shared" si="31"/>
        <v>4</v>
      </c>
      <c r="K53" s="49">
        <f t="shared" si="31"/>
        <v>2</v>
      </c>
      <c r="L53" s="66">
        <f t="shared" si="31"/>
        <v>0</v>
      </c>
      <c r="M53" s="48">
        <f t="shared" si="31"/>
        <v>0</v>
      </c>
      <c r="N53" s="265">
        <f t="shared" si="31"/>
        <v>2</v>
      </c>
      <c r="O53" s="94">
        <f t="shared" ref="O53:Q53" si="32">IFERROR((C53+F53+I53+L53)/(C53+F53+I53+L53+C79), " ")</f>
        <v>0.23809523809523808</v>
      </c>
      <c r="P53" s="82">
        <f t="shared" si="32"/>
        <v>0.34782608695652173</v>
      </c>
      <c r="Q53" s="73">
        <f t="shared" si="32"/>
        <v>0.25</v>
      </c>
    </row>
    <row r="54" spans="1:17" s="4" customFormat="1" ht="12.75" x14ac:dyDescent="0.2">
      <c r="A54" s="15"/>
      <c r="B54" s="26" t="s">
        <v>35</v>
      </c>
      <c r="C54" s="38">
        <v>1</v>
      </c>
      <c r="D54" s="10">
        <v>1</v>
      </c>
      <c r="E54" s="16">
        <v>1</v>
      </c>
      <c r="F54" s="30"/>
      <c r="G54" s="269">
        <v>1</v>
      </c>
      <c r="H54" s="28"/>
      <c r="I54" s="38"/>
      <c r="J54" s="10">
        <v>2</v>
      </c>
      <c r="K54" s="16">
        <v>1</v>
      </c>
      <c r="L54" s="30"/>
      <c r="M54" s="10"/>
      <c r="N54" s="270">
        <v>1</v>
      </c>
      <c r="O54" s="95">
        <f t="shared" ref="O54:Q54" si="33">IFERROR((C54+F54+I54+L54)/(C54+F54+I54+L54+C80), " ")</f>
        <v>0.16666666666666666</v>
      </c>
      <c r="P54" s="83">
        <f t="shared" si="33"/>
        <v>0.5</v>
      </c>
      <c r="Q54" s="74">
        <f t="shared" si="33"/>
        <v>0.5</v>
      </c>
    </row>
    <row r="55" spans="1:17" s="4" customFormat="1" ht="13.5" thickBot="1" x14ac:dyDescent="0.25">
      <c r="A55" s="22"/>
      <c r="B55" s="27" t="s">
        <v>36</v>
      </c>
      <c r="C55" s="39">
        <v>3</v>
      </c>
      <c r="D55" s="23">
        <v>1</v>
      </c>
      <c r="E55" s="40"/>
      <c r="F55" s="31"/>
      <c r="G55" s="279">
        <v>1</v>
      </c>
      <c r="H55" s="29"/>
      <c r="I55" s="39">
        <v>1</v>
      </c>
      <c r="J55" s="23">
        <v>2</v>
      </c>
      <c r="K55" s="40">
        <v>1</v>
      </c>
      <c r="L55" s="31"/>
      <c r="M55" s="23"/>
      <c r="N55" s="280">
        <v>1</v>
      </c>
      <c r="O55" s="96">
        <f t="shared" ref="O55:Q55" si="34">IFERROR((C55+F55+I55+L55)/(C55+F55+I55+L55+C81), " ")</f>
        <v>0.26666666666666666</v>
      </c>
      <c r="P55" s="84">
        <f t="shared" si="34"/>
        <v>0.26666666666666666</v>
      </c>
      <c r="Q55" s="75">
        <f t="shared" si="34"/>
        <v>0.14285714285714285</v>
      </c>
    </row>
    <row r="56" spans="1:17" s="4" customFormat="1" ht="12.75" x14ac:dyDescent="0.2">
      <c r="A56" s="15"/>
      <c r="B56" s="17"/>
      <c r="C56" s="430" t="s">
        <v>24</v>
      </c>
      <c r="D56" s="431"/>
      <c r="E56" s="432"/>
      <c r="F56" s="430" t="s">
        <v>30</v>
      </c>
      <c r="G56" s="431"/>
      <c r="H56" s="432"/>
      <c r="I56" s="430" t="s">
        <v>31</v>
      </c>
      <c r="J56" s="431"/>
      <c r="K56" s="432"/>
      <c r="L56" s="18"/>
      <c r="M56" s="18"/>
      <c r="N56" s="18"/>
      <c r="O56" s="18"/>
      <c r="P56" s="18"/>
      <c r="Q56" s="19"/>
    </row>
    <row r="57" spans="1:17" s="9" customFormat="1" ht="27" thickBot="1" x14ac:dyDescent="0.3">
      <c r="A57" s="7"/>
      <c r="B57" s="8"/>
      <c r="C57" s="36" t="s">
        <v>0</v>
      </c>
      <c r="D57" s="33" t="s">
        <v>21</v>
      </c>
      <c r="E57" s="37" t="s">
        <v>22</v>
      </c>
      <c r="F57" s="36" t="s">
        <v>0</v>
      </c>
      <c r="G57" s="33" t="s">
        <v>25</v>
      </c>
      <c r="H57" s="37" t="s">
        <v>22</v>
      </c>
      <c r="I57" s="36" t="s">
        <v>0</v>
      </c>
      <c r="J57" s="33" t="s">
        <v>25</v>
      </c>
      <c r="K57" s="37" t="s">
        <v>22</v>
      </c>
      <c r="L57" s="8"/>
      <c r="M57" s="8"/>
      <c r="N57" s="8"/>
      <c r="O57" s="8"/>
      <c r="P57" s="8"/>
      <c r="Q57" s="20"/>
    </row>
    <row r="58" spans="1:17" s="2" customFormat="1" x14ac:dyDescent="0.25">
      <c r="A58" s="45" t="s">
        <v>1</v>
      </c>
      <c r="B58" s="46" t="s">
        <v>18</v>
      </c>
      <c r="C58" s="47">
        <f t="shared" ref="C58:K58" si="35">SUM(C59:C66)</f>
        <v>27</v>
      </c>
      <c r="D58" s="48">
        <f t="shared" si="35"/>
        <v>12</v>
      </c>
      <c r="E58" s="49">
        <f t="shared" si="35"/>
        <v>10</v>
      </c>
      <c r="F58" s="266">
        <f t="shared" si="35"/>
        <v>0</v>
      </c>
      <c r="G58" s="264">
        <f t="shared" si="35"/>
        <v>0</v>
      </c>
      <c r="H58" s="49">
        <f t="shared" si="35"/>
        <v>5</v>
      </c>
      <c r="I58" s="47">
        <f t="shared" si="35"/>
        <v>0</v>
      </c>
      <c r="J58" s="48">
        <f t="shared" si="35"/>
        <v>0</v>
      </c>
      <c r="K58" s="49">
        <f t="shared" si="35"/>
        <v>0</v>
      </c>
      <c r="L58" s="50"/>
      <c r="M58" s="50"/>
      <c r="N58" s="50"/>
      <c r="O58" s="50"/>
      <c r="P58" s="50"/>
      <c r="Q58" s="51"/>
    </row>
    <row r="59" spans="1:17" x14ac:dyDescent="0.25">
      <c r="A59" s="15"/>
      <c r="B59" s="26" t="s">
        <v>2</v>
      </c>
      <c r="C59" s="38">
        <v>2</v>
      </c>
      <c r="D59" s="10">
        <v>2</v>
      </c>
      <c r="E59" s="16">
        <v>2</v>
      </c>
      <c r="F59" s="271"/>
      <c r="G59" s="269"/>
      <c r="H59" s="16"/>
      <c r="I59" s="38"/>
      <c r="J59" s="10"/>
      <c r="K59" s="16"/>
      <c r="L59" s="1"/>
      <c r="M59" s="1"/>
      <c r="N59" s="1"/>
      <c r="O59" s="1"/>
      <c r="P59" s="1"/>
      <c r="Q59" s="21"/>
    </row>
    <row r="60" spans="1:17" x14ac:dyDescent="0.25">
      <c r="A60" s="15"/>
      <c r="B60" s="26" t="s">
        <v>3</v>
      </c>
      <c r="C60" s="38">
        <v>5</v>
      </c>
      <c r="D60" s="10">
        <v>1</v>
      </c>
      <c r="E60" s="16"/>
      <c r="F60" s="271"/>
      <c r="G60" s="269"/>
      <c r="H60" s="16">
        <v>1</v>
      </c>
      <c r="I60" s="38"/>
      <c r="J60" s="10"/>
      <c r="K60" s="16"/>
      <c r="L60" s="1"/>
      <c r="M60" s="1"/>
      <c r="N60" s="1"/>
      <c r="O60" s="1"/>
      <c r="P60" s="1"/>
      <c r="Q60" s="21"/>
    </row>
    <row r="61" spans="1:17" x14ac:dyDescent="0.25">
      <c r="A61" s="15"/>
      <c r="B61" s="26" t="s">
        <v>124</v>
      </c>
      <c r="C61" s="38">
        <v>1</v>
      </c>
      <c r="D61" s="10"/>
      <c r="E61" s="16"/>
      <c r="F61" s="271"/>
      <c r="G61" s="269"/>
      <c r="H61" s="16"/>
      <c r="I61" s="38"/>
      <c r="J61" s="10"/>
      <c r="K61" s="16"/>
      <c r="L61" s="1"/>
      <c r="M61" s="1"/>
      <c r="N61" s="1"/>
      <c r="O61" s="1"/>
      <c r="P61" s="1"/>
      <c r="Q61" s="21"/>
    </row>
    <row r="62" spans="1:17" x14ac:dyDescent="0.25">
      <c r="A62" s="15"/>
      <c r="B62" s="26" t="s">
        <v>4</v>
      </c>
      <c r="C62" s="38">
        <v>5</v>
      </c>
      <c r="D62" s="10">
        <v>3</v>
      </c>
      <c r="E62" s="16">
        <v>1</v>
      </c>
      <c r="F62" s="271"/>
      <c r="G62" s="269"/>
      <c r="H62" s="16">
        <v>1</v>
      </c>
      <c r="I62" s="38"/>
      <c r="J62" s="10"/>
      <c r="K62" s="16"/>
      <c r="L62" s="1"/>
      <c r="M62" s="1"/>
      <c r="N62" s="1"/>
      <c r="O62" s="1"/>
      <c r="P62" s="1"/>
      <c r="Q62" s="21"/>
    </row>
    <row r="63" spans="1:17" x14ac:dyDescent="0.25">
      <c r="A63" s="15"/>
      <c r="B63" s="26" t="s">
        <v>5</v>
      </c>
      <c r="C63" s="38">
        <v>7</v>
      </c>
      <c r="D63" s="10">
        <v>3</v>
      </c>
      <c r="E63" s="16">
        <v>6</v>
      </c>
      <c r="F63" s="271"/>
      <c r="G63" s="269"/>
      <c r="H63" s="16">
        <v>2</v>
      </c>
      <c r="I63" s="38"/>
      <c r="J63" s="10"/>
      <c r="K63" s="16"/>
      <c r="L63" s="1"/>
      <c r="M63" s="1"/>
      <c r="N63" s="1"/>
      <c r="O63" s="1"/>
      <c r="P63" s="1"/>
      <c r="Q63" s="21"/>
    </row>
    <row r="64" spans="1:17" s="232" customFormat="1" x14ac:dyDescent="0.25">
      <c r="A64" s="15"/>
      <c r="B64" s="26" t="s">
        <v>6</v>
      </c>
      <c r="C64" s="38">
        <v>7</v>
      </c>
      <c r="D64" s="10">
        <v>3</v>
      </c>
      <c r="E64" s="16">
        <v>1</v>
      </c>
      <c r="F64" s="271"/>
      <c r="G64" s="269"/>
      <c r="H64" s="16">
        <v>1</v>
      </c>
      <c r="I64" s="38"/>
      <c r="J64" s="10"/>
      <c r="K64" s="16"/>
      <c r="L64" s="1"/>
      <c r="M64" s="1"/>
      <c r="N64" s="1"/>
      <c r="O64" s="1"/>
      <c r="P64" s="1"/>
      <c r="Q64" s="21"/>
    </row>
    <row r="65" spans="1:17" x14ac:dyDescent="0.25">
      <c r="A65" s="15"/>
      <c r="B65" s="26" t="s">
        <v>7</v>
      </c>
      <c r="C65" s="38"/>
      <c r="D65" s="10"/>
      <c r="E65" s="16"/>
      <c r="F65" s="271"/>
      <c r="G65" s="269"/>
      <c r="H65" s="16"/>
      <c r="I65" s="38"/>
      <c r="J65" s="10"/>
      <c r="K65" s="16"/>
      <c r="L65" s="1"/>
      <c r="M65" s="1"/>
      <c r="N65" s="1"/>
      <c r="O65" s="1"/>
      <c r="P65" s="1"/>
      <c r="Q65" s="21"/>
    </row>
    <row r="66" spans="1:17" ht="15.75" thickBot="1" x14ac:dyDescent="0.3">
      <c r="A66" s="22"/>
      <c r="B66" s="27" t="s">
        <v>123</v>
      </c>
      <c r="C66" s="39"/>
      <c r="D66" s="23"/>
      <c r="E66" s="40"/>
      <c r="F66" s="281"/>
      <c r="G66" s="279"/>
      <c r="H66" s="40"/>
      <c r="I66" s="39"/>
      <c r="J66" s="23"/>
      <c r="K66" s="40"/>
      <c r="L66" s="1"/>
      <c r="M66" s="1"/>
      <c r="N66" s="1"/>
      <c r="O66" s="1"/>
      <c r="P66" s="1"/>
      <c r="Q66" s="21"/>
    </row>
    <row r="67" spans="1:17" s="2" customFormat="1" x14ac:dyDescent="0.25">
      <c r="A67" s="52" t="s">
        <v>8</v>
      </c>
      <c r="B67" s="53" t="s">
        <v>18</v>
      </c>
      <c r="C67" s="54">
        <f t="shared" ref="C67:K67" si="36">SUM(C68:C76)</f>
        <v>28</v>
      </c>
      <c r="D67" s="55">
        <f t="shared" si="36"/>
        <v>18</v>
      </c>
      <c r="E67" s="56">
        <f t="shared" si="36"/>
        <v>12</v>
      </c>
      <c r="F67" s="284">
        <f t="shared" si="36"/>
        <v>0</v>
      </c>
      <c r="G67" s="285">
        <f t="shared" si="36"/>
        <v>0</v>
      </c>
      <c r="H67" s="56">
        <f t="shared" si="36"/>
        <v>6</v>
      </c>
      <c r="I67" s="54">
        <f t="shared" si="36"/>
        <v>0</v>
      </c>
      <c r="J67" s="55">
        <f t="shared" si="36"/>
        <v>0</v>
      </c>
      <c r="K67" s="56">
        <f t="shared" si="36"/>
        <v>0</v>
      </c>
      <c r="L67" s="50"/>
      <c r="M67" s="50"/>
      <c r="N67" s="50"/>
      <c r="O67" s="50"/>
      <c r="P67" s="50"/>
      <c r="Q67" s="51"/>
    </row>
    <row r="68" spans="1:17" x14ac:dyDescent="0.25">
      <c r="A68" s="15"/>
      <c r="B68" s="26" t="s">
        <v>9</v>
      </c>
      <c r="C68" s="38">
        <v>4</v>
      </c>
      <c r="D68" s="10">
        <v>7</v>
      </c>
      <c r="E68" s="16">
        <v>4</v>
      </c>
      <c r="F68" s="271"/>
      <c r="G68" s="269"/>
      <c r="H68" s="16"/>
      <c r="I68" s="38"/>
      <c r="J68" s="10"/>
      <c r="K68" s="16"/>
      <c r="L68" s="1"/>
      <c r="M68" s="1"/>
      <c r="N68" s="1"/>
      <c r="O68" s="1"/>
      <c r="P68" s="1"/>
      <c r="Q68" s="21"/>
    </row>
    <row r="69" spans="1:17" x14ac:dyDescent="0.25">
      <c r="A69" s="15"/>
      <c r="B69" s="26" t="s">
        <v>10</v>
      </c>
      <c r="C69" s="38">
        <v>3</v>
      </c>
      <c r="D69" s="10">
        <v>3</v>
      </c>
      <c r="E69" s="16">
        <v>1</v>
      </c>
      <c r="F69" s="271"/>
      <c r="G69" s="269"/>
      <c r="H69" s="16">
        <v>2</v>
      </c>
      <c r="I69" s="38"/>
      <c r="J69" s="10"/>
      <c r="K69" s="16"/>
      <c r="L69" s="1"/>
      <c r="M69" s="1"/>
      <c r="N69" s="1"/>
      <c r="O69" s="1"/>
      <c r="P69" s="1"/>
      <c r="Q69" s="21"/>
    </row>
    <row r="70" spans="1:17" x14ac:dyDescent="0.25">
      <c r="A70" s="15"/>
      <c r="B70" s="26" t="s">
        <v>11</v>
      </c>
      <c r="C70" s="38">
        <v>2</v>
      </c>
      <c r="D70" s="10">
        <v>3</v>
      </c>
      <c r="E70" s="16">
        <v>1</v>
      </c>
      <c r="F70" s="271"/>
      <c r="G70" s="269"/>
      <c r="H70" s="16"/>
      <c r="I70" s="38"/>
      <c r="J70" s="10"/>
      <c r="K70" s="16"/>
      <c r="L70" s="1"/>
      <c r="M70" s="1"/>
      <c r="N70" s="1"/>
      <c r="O70" s="1"/>
      <c r="P70" s="1"/>
      <c r="Q70" s="21"/>
    </row>
    <row r="71" spans="1:17" x14ac:dyDescent="0.25">
      <c r="A71" s="15"/>
      <c r="B71" s="26" t="s">
        <v>125</v>
      </c>
      <c r="C71" s="38">
        <v>1</v>
      </c>
      <c r="D71" s="10"/>
      <c r="E71" s="16"/>
      <c r="F71" s="271"/>
      <c r="G71" s="269"/>
      <c r="H71" s="16"/>
      <c r="I71" s="38"/>
      <c r="J71" s="10"/>
      <c r="K71" s="16"/>
      <c r="L71" s="1"/>
      <c r="M71" s="1"/>
      <c r="N71" s="1"/>
      <c r="O71" s="1"/>
      <c r="P71" s="1"/>
      <c r="Q71" s="21"/>
    </row>
    <row r="72" spans="1:17" x14ac:dyDescent="0.25">
      <c r="A72" s="15"/>
      <c r="B72" s="26" t="s">
        <v>12</v>
      </c>
      <c r="C72" s="38">
        <v>2</v>
      </c>
      <c r="D72" s="10">
        <v>1</v>
      </c>
      <c r="E72" s="16">
        <v>2</v>
      </c>
      <c r="F72" s="271"/>
      <c r="G72" s="269"/>
      <c r="H72" s="16"/>
      <c r="I72" s="38"/>
      <c r="J72" s="10"/>
      <c r="K72" s="16"/>
      <c r="L72" s="1"/>
      <c r="M72" s="1"/>
      <c r="N72" s="1"/>
      <c r="O72" s="1"/>
      <c r="P72" s="1"/>
      <c r="Q72" s="21"/>
    </row>
    <row r="73" spans="1:17" x14ac:dyDescent="0.25">
      <c r="A73" s="15"/>
      <c r="B73" s="26" t="s">
        <v>126</v>
      </c>
      <c r="C73" s="38"/>
      <c r="D73" s="10">
        <v>1</v>
      </c>
      <c r="E73" s="16"/>
      <c r="F73" s="271"/>
      <c r="G73" s="269"/>
      <c r="H73" s="16"/>
      <c r="I73" s="38"/>
      <c r="J73" s="10"/>
      <c r="K73" s="16"/>
      <c r="L73" s="1"/>
      <c r="M73" s="1"/>
      <c r="N73" s="1"/>
      <c r="O73" s="1"/>
      <c r="P73" s="1"/>
      <c r="Q73" s="21"/>
    </row>
    <row r="74" spans="1:17" x14ac:dyDescent="0.25">
      <c r="A74" s="15"/>
      <c r="B74" s="26" t="s">
        <v>13</v>
      </c>
      <c r="C74" s="38">
        <v>11</v>
      </c>
      <c r="D74" s="10">
        <v>1</v>
      </c>
      <c r="E74" s="16"/>
      <c r="F74" s="271"/>
      <c r="G74" s="269"/>
      <c r="H74" s="16">
        <v>1</v>
      </c>
      <c r="I74" s="38"/>
      <c r="J74" s="10"/>
      <c r="K74" s="16"/>
      <c r="L74" s="1"/>
      <c r="M74" s="1"/>
      <c r="N74" s="1"/>
      <c r="O74" s="1"/>
      <c r="P74" s="1"/>
      <c r="Q74" s="21"/>
    </row>
    <row r="75" spans="1:17" x14ac:dyDescent="0.25">
      <c r="A75" s="15"/>
      <c r="B75" s="26" t="s">
        <v>14</v>
      </c>
      <c r="C75" s="38">
        <v>4</v>
      </c>
      <c r="D75" s="10">
        <v>2</v>
      </c>
      <c r="E75" s="16">
        <v>4</v>
      </c>
      <c r="F75" s="271"/>
      <c r="G75" s="269"/>
      <c r="H75" s="16">
        <v>3</v>
      </c>
      <c r="I75" s="38"/>
      <c r="J75" s="10"/>
      <c r="K75" s="16"/>
      <c r="L75" s="1"/>
      <c r="M75" s="1"/>
      <c r="N75" s="1"/>
      <c r="O75" s="1"/>
      <c r="P75" s="1"/>
      <c r="Q75" s="21"/>
    </row>
    <row r="76" spans="1:17" ht="15.75" thickBot="1" x14ac:dyDescent="0.3">
      <c r="A76" s="15"/>
      <c r="B76" s="41" t="s">
        <v>7</v>
      </c>
      <c r="C76" s="42">
        <v>1</v>
      </c>
      <c r="D76" s="43"/>
      <c r="E76" s="44"/>
      <c r="F76" s="276"/>
      <c r="G76" s="274"/>
      <c r="H76" s="44"/>
      <c r="I76" s="42"/>
      <c r="J76" s="43"/>
      <c r="K76" s="44"/>
      <c r="L76" s="1"/>
      <c r="M76" s="1"/>
      <c r="N76" s="1"/>
      <c r="O76" s="1"/>
      <c r="P76" s="1"/>
      <c r="Q76" s="21"/>
    </row>
    <row r="77" spans="1:17" s="2" customFormat="1" x14ac:dyDescent="0.25">
      <c r="A77" s="45" t="s">
        <v>19</v>
      </c>
      <c r="B77" s="46" t="s">
        <v>18</v>
      </c>
      <c r="C77" s="47">
        <f t="shared" ref="C77:K77" si="37">SUM(C78)</f>
        <v>5</v>
      </c>
      <c r="D77" s="48">
        <f t="shared" si="37"/>
        <v>0</v>
      </c>
      <c r="E77" s="49">
        <f t="shared" si="37"/>
        <v>0</v>
      </c>
      <c r="F77" s="47">
        <f t="shared" si="37"/>
        <v>0</v>
      </c>
      <c r="G77" s="48">
        <f t="shared" si="37"/>
        <v>0</v>
      </c>
      <c r="H77" s="49">
        <f t="shared" si="37"/>
        <v>0</v>
      </c>
      <c r="I77" s="47">
        <f t="shared" si="37"/>
        <v>0</v>
      </c>
      <c r="J77" s="48">
        <f t="shared" si="37"/>
        <v>0</v>
      </c>
      <c r="K77" s="49">
        <f t="shared" si="37"/>
        <v>0</v>
      </c>
      <c r="L77" s="50"/>
      <c r="M77" s="50"/>
      <c r="N77" s="50"/>
      <c r="O77" s="50"/>
      <c r="P77" s="50"/>
      <c r="Q77" s="51"/>
    </row>
    <row r="78" spans="1:17" ht="15.75" thickBot="1" x14ac:dyDescent="0.3">
      <c r="A78" s="22"/>
      <c r="B78" s="27" t="s">
        <v>127</v>
      </c>
      <c r="C78" s="39">
        <v>5</v>
      </c>
      <c r="D78" s="23"/>
      <c r="E78" s="40"/>
      <c r="F78" s="39"/>
      <c r="G78" s="23"/>
      <c r="H78" s="40"/>
      <c r="I78" s="39"/>
      <c r="J78" s="23"/>
      <c r="K78" s="40"/>
      <c r="L78" s="123"/>
      <c r="M78" s="1"/>
      <c r="N78" s="1"/>
      <c r="O78" s="1"/>
      <c r="P78" s="1"/>
      <c r="Q78" s="21"/>
    </row>
    <row r="79" spans="1:17" s="2" customFormat="1" x14ac:dyDescent="0.25">
      <c r="A79" s="45" t="s">
        <v>34</v>
      </c>
      <c r="B79" s="46" t="s">
        <v>18</v>
      </c>
      <c r="C79" s="54">
        <f t="shared" ref="C79:K79" si="38">SUM(C80:C81)</f>
        <v>16</v>
      </c>
      <c r="D79" s="55">
        <f t="shared" si="38"/>
        <v>15</v>
      </c>
      <c r="E79" s="56">
        <f t="shared" si="38"/>
        <v>15</v>
      </c>
      <c r="F79" s="54">
        <f t="shared" si="38"/>
        <v>0</v>
      </c>
      <c r="G79" s="55">
        <f t="shared" si="38"/>
        <v>0</v>
      </c>
      <c r="H79" s="56">
        <f t="shared" si="38"/>
        <v>2</v>
      </c>
      <c r="I79" s="54">
        <f t="shared" si="38"/>
        <v>0</v>
      </c>
      <c r="J79" s="55">
        <f t="shared" si="38"/>
        <v>0</v>
      </c>
      <c r="K79" s="56">
        <f t="shared" si="38"/>
        <v>0</v>
      </c>
      <c r="L79" s="50"/>
      <c r="M79" s="50"/>
      <c r="N79" s="50"/>
      <c r="O79" s="50"/>
      <c r="P79" s="50"/>
      <c r="Q79" s="51"/>
    </row>
    <row r="80" spans="1:17" s="2" customFormat="1" x14ac:dyDescent="0.25">
      <c r="A80" s="15"/>
      <c r="B80" s="26" t="s">
        <v>35</v>
      </c>
      <c r="C80" s="287">
        <v>5</v>
      </c>
      <c r="D80" s="288">
        <v>4</v>
      </c>
      <c r="E80" s="289">
        <v>3</v>
      </c>
      <c r="F80" s="287"/>
      <c r="G80" s="288"/>
      <c r="H80" s="289">
        <v>1</v>
      </c>
      <c r="I80" s="287"/>
      <c r="J80" s="288"/>
      <c r="K80" s="289"/>
      <c r="L80" s="50"/>
      <c r="M80" s="50"/>
      <c r="N80" s="50"/>
      <c r="O80" s="50"/>
      <c r="P80" s="50"/>
      <c r="Q80" s="51"/>
    </row>
    <row r="81" spans="1:17" s="232" customFormat="1" ht="15.75" thickBot="1" x14ac:dyDescent="0.3">
      <c r="A81" s="22"/>
      <c r="B81" s="27" t="s">
        <v>36</v>
      </c>
      <c r="C81" s="39">
        <v>11</v>
      </c>
      <c r="D81" s="23">
        <v>11</v>
      </c>
      <c r="E81" s="40">
        <v>12</v>
      </c>
      <c r="F81" s="39"/>
      <c r="G81" s="23"/>
      <c r="H81" s="40">
        <v>1</v>
      </c>
      <c r="I81" s="39"/>
      <c r="J81" s="23"/>
      <c r="K81" s="40"/>
      <c r="L81" s="24"/>
      <c r="M81" s="24"/>
      <c r="N81" s="24"/>
      <c r="O81" s="24"/>
      <c r="P81" s="24"/>
      <c r="Q81" s="25"/>
    </row>
    <row r="82" spans="1:17" x14ac:dyDescent="0.25">
      <c r="C82" s="5"/>
      <c r="D82" s="5"/>
      <c r="E82" s="5"/>
      <c r="F82" s="5"/>
      <c r="G82" s="5"/>
      <c r="H82" s="5"/>
      <c r="I82" s="5"/>
      <c r="J82" s="5"/>
      <c r="K82" s="5"/>
    </row>
  </sheetData>
  <mergeCells count="11">
    <mergeCell ref="O30:Q30"/>
    <mergeCell ref="L30:N30"/>
    <mergeCell ref="I30:K30"/>
    <mergeCell ref="F30:H30"/>
    <mergeCell ref="C30:E30"/>
    <mergeCell ref="I56:K56"/>
    <mergeCell ref="F56:H56"/>
    <mergeCell ref="C56:E56"/>
    <mergeCell ref="F2:H2"/>
    <mergeCell ref="C2:E2"/>
    <mergeCell ref="I2:K2"/>
  </mergeCells>
  <pageMargins left="0.25" right="0.25" top="0.75" bottom="0.75" header="0.3" footer="0.3"/>
  <pageSetup scale="75" fitToHeight="0" orientation="landscape" r:id="rId1"/>
  <headerFooter>
    <oddHeader>&amp;C&amp;"-,Bold"ADVANCE Grant
Fall 2016</oddHeader>
    <oddFooter>&amp;R&amp;8Office of Institutional Research
produced on 9/14/2017</oddFooter>
  </headerFooter>
  <rowBreaks count="2" manualBreakCount="2">
    <brk id="28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26" zoomScale="80" zoomScaleNormal="80" workbookViewId="0">
      <selection activeCell="C62" sqref="C62"/>
    </sheetView>
  </sheetViews>
  <sheetFormatPr defaultColWidth="9.140625" defaultRowHeight="12.75" x14ac:dyDescent="0.2"/>
  <cols>
    <col min="1" max="1" width="5.140625" style="4" bestFit="1" customWidth="1"/>
    <col min="2" max="2" width="13.140625" style="4" bestFit="1" customWidth="1"/>
    <col min="3" max="3" width="23.7109375" style="4" bestFit="1" customWidth="1"/>
    <col min="4" max="8" width="8.7109375" style="4" customWidth="1"/>
    <col min="9" max="9" width="9.7109375" style="4" customWidth="1"/>
    <col min="10" max="10" width="9.85546875" style="4" bestFit="1" customWidth="1"/>
    <col min="11" max="11" width="8.5703125" style="4" bestFit="1" customWidth="1"/>
    <col min="12" max="12" width="9.85546875" style="4" bestFit="1" customWidth="1"/>
    <col min="13" max="13" width="8.5703125" style="4" bestFit="1" customWidth="1"/>
    <col min="14" max="15" width="8.5703125" style="4" customWidth="1"/>
    <col min="16" max="16" width="8.5703125" style="4" bestFit="1" customWidth="1"/>
    <col min="17" max="17" width="9.7109375" style="4" bestFit="1" customWidth="1"/>
    <col min="18" max="18" width="9.7109375" style="4" customWidth="1"/>
    <col min="19" max="21" width="8.5703125" style="4" bestFit="1" customWidth="1"/>
    <col min="22" max="22" width="9" style="4" customWidth="1"/>
    <col min="23" max="24" width="8.5703125" style="4" bestFit="1" customWidth="1"/>
    <col min="25" max="25" width="9.7109375" style="4" bestFit="1" customWidth="1"/>
    <col min="26" max="26" width="8.85546875" style="4" bestFit="1" customWidth="1"/>
    <col min="27" max="28" width="8.5703125" style="4" bestFit="1" customWidth="1"/>
    <col min="29" max="16384" width="9.140625" style="4"/>
  </cols>
  <sheetData>
    <row r="1" spans="1:10" s="3" customFormat="1" ht="16.5" thickBot="1" x14ac:dyDescent="0.3">
      <c r="A1" s="3" t="s">
        <v>45</v>
      </c>
    </row>
    <row r="2" spans="1:10" ht="15" customHeight="1" x14ac:dyDescent="0.2">
      <c r="A2" s="11"/>
      <c r="B2" s="12"/>
      <c r="C2" s="12"/>
      <c r="D2" s="444" t="s">
        <v>42</v>
      </c>
      <c r="E2" s="445"/>
      <c r="F2" s="446"/>
      <c r="G2" s="444" t="s">
        <v>43</v>
      </c>
      <c r="H2" s="445"/>
      <c r="I2" s="446"/>
      <c r="J2" s="442" t="s">
        <v>44</v>
      </c>
    </row>
    <row r="3" spans="1:10" ht="13.5" thickBot="1" x14ac:dyDescent="0.25">
      <c r="A3" s="22"/>
      <c r="B3" s="17"/>
      <c r="C3" s="17"/>
      <c r="D3" s="36" t="s">
        <v>40</v>
      </c>
      <c r="E3" s="32" t="s">
        <v>15</v>
      </c>
      <c r="F3" s="72" t="s">
        <v>41</v>
      </c>
      <c r="G3" s="36" t="s">
        <v>40</v>
      </c>
      <c r="H3" s="32" t="s">
        <v>15</v>
      </c>
      <c r="I3" s="72" t="s">
        <v>41</v>
      </c>
      <c r="J3" s="443"/>
    </row>
    <row r="4" spans="1:10" s="57" customFormat="1" x14ac:dyDescent="0.2">
      <c r="A4" s="45" t="s">
        <v>33</v>
      </c>
      <c r="B4" s="58" t="s">
        <v>1</v>
      </c>
      <c r="C4" s="46" t="s">
        <v>18</v>
      </c>
      <c r="D4" s="47">
        <f>SUM(D5:D12)</f>
        <v>92</v>
      </c>
      <c r="E4" s="48">
        <f>SUM(E5:E12)</f>
        <v>20</v>
      </c>
      <c r="F4" s="73">
        <f>IFERROR(E4/D4," ")</f>
        <v>0.21739130434782608</v>
      </c>
      <c r="G4" s="47">
        <f t="shared" ref="G4:H4" si="0">SUM(G5:G12)</f>
        <v>15</v>
      </c>
      <c r="H4" s="48">
        <f t="shared" si="0"/>
        <v>3</v>
      </c>
      <c r="I4" s="73">
        <f>IFERROR(H4/G4," ")</f>
        <v>0.2</v>
      </c>
      <c r="J4" s="77">
        <f>IFERROR(H4/(E4+H4)," ")</f>
        <v>0.13043478260869565</v>
      </c>
    </row>
    <row r="5" spans="1:10" x14ac:dyDescent="0.2">
      <c r="A5" s="15"/>
      <c r="B5" s="17"/>
      <c r="C5" s="26" t="s">
        <v>2</v>
      </c>
      <c r="D5" s="38">
        <v>15</v>
      </c>
      <c r="E5" s="10">
        <v>2</v>
      </c>
      <c r="F5" s="74">
        <f t="shared" ref="F5:F32" si="1">IFERROR(E5/D5," ")</f>
        <v>0.13333333333333333</v>
      </c>
      <c r="G5" s="38">
        <v>3</v>
      </c>
      <c r="H5" s="10">
        <v>1</v>
      </c>
      <c r="I5" s="74">
        <f t="shared" ref="I5:I32" si="2">IFERROR(H5/G5," ")</f>
        <v>0.33333333333333331</v>
      </c>
      <c r="J5" s="78">
        <f t="shared" ref="J5:J32" si="3">IFERROR(H5/(E5+H5)," ")</f>
        <v>0.33333333333333331</v>
      </c>
    </row>
    <row r="6" spans="1:10" x14ac:dyDescent="0.2">
      <c r="A6" s="15"/>
      <c r="B6" s="17"/>
      <c r="C6" s="26" t="s">
        <v>3</v>
      </c>
      <c r="D6" s="38">
        <v>12</v>
      </c>
      <c r="E6" s="10">
        <v>4</v>
      </c>
      <c r="F6" s="74">
        <f t="shared" si="1"/>
        <v>0.33333333333333331</v>
      </c>
      <c r="G6" s="38">
        <v>3</v>
      </c>
      <c r="H6" s="10"/>
      <c r="I6" s="74">
        <f t="shared" si="2"/>
        <v>0</v>
      </c>
      <c r="J6" s="78">
        <f t="shared" si="3"/>
        <v>0</v>
      </c>
    </row>
    <row r="7" spans="1:10" x14ac:dyDescent="0.2">
      <c r="A7" s="15"/>
      <c r="B7" s="69"/>
      <c r="C7" s="26" t="s">
        <v>124</v>
      </c>
      <c r="D7" s="38">
        <v>1</v>
      </c>
      <c r="E7" s="10"/>
      <c r="F7" s="74">
        <f t="shared" si="1"/>
        <v>0</v>
      </c>
      <c r="G7" s="38"/>
      <c r="H7" s="10"/>
      <c r="I7" s="74" t="str">
        <f t="shared" si="2"/>
        <v xml:space="preserve"> </v>
      </c>
      <c r="J7" s="78" t="str">
        <f t="shared" si="3"/>
        <v xml:space="preserve"> </v>
      </c>
    </row>
    <row r="8" spans="1:10" x14ac:dyDescent="0.2">
      <c r="A8" s="15"/>
      <c r="B8" s="17"/>
      <c r="C8" s="26" t="s">
        <v>4</v>
      </c>
      <c r="D8" s="38">
        <v>25</v>
      </c>
      <c r="E8" s="10">
        <v>7</v>
      </c>
      <c r="F8" s="74">
        <f t="shared" si="1"/>
        <v>0.28000000000000003</v>
      </c>
      <c r="G8" s="38">
        <v>4</v>
      </c>
      <c r="H8" s="10"/>
      <c r="I8" s="74">
        <f t="shared" si="2"/>
        <v>0</v>
      </c>
      <c r="J8" s="78">
        <f t="shared" si="3"/>
        <v>0</v>
      </c>
    </row>
    <row r="9" spans="1:10" x14ac:dyDescent="0.2">
      <c r="A9" s="15"/>
      <c r="B9" s="17"/>
      <c r="C9" s="26" t="s">
        <v>5</v>
      </c>
      <c r="D9" s="38">
        <v>22</v>
      </c>
      <c r="E9" s="10">
        <v>2</v>
      </c>
      <c r="F9" s="74">
        <f t="shared" si="1"/>
        <v>9.0909090909090912E-2</v>
      </c>
      <c r="G9" s="38">
        <v>5</v>
      </c>
      <c r="H9" s="10">
        <v>2</v>
      </c>
      <c r="I9" s="74">
        <f t="shared" si="2"/>
        <v>0.4</v>
      </c>
      <c r="J9" s="78">
        <f t="shared" si="3"/>
        <v>0.5</v>
      </c>
    </row>
    <row r="10" spans="1:10" x14ac:dyDescent="0.2">
      <c r="A10" s="15"/>
      <c r="B10" s="17"/>
      <c r="C10" s="26" t="s">
        <v>6</v>
      </c>
      <c r="D10" s="38">
        <v>15</v>
      </c>
      <c r="E10" s="10">
        <v>4</v>
      </c>
      <c r="F10" s="74">
        <f t="shared" si="1"/>
        <v>0.26666666666666666</v>
      </c>
      <c r="G10" s="38"/>
      <c r="H10" s="10"/>
      <c r="I10" s="74" t="str">
        <f t="shared" si="2"/>
        <v xml:space="preserve"> </v>
      </c>
      <c r="J10" s="78">
        <f t="shared" si="3"/>
        <v>0</v>
      </c>
    </row>
    <row r="11" spans="1:10" x14ac:dyDescent="0.2">
      <c r="A11" s="15"/>
      <c r="B11" s="17"/>
      <c r="C11" s="26" t="s">
        <v>7</v>
      </c>
      <c r="D11" s="38">
        <v>1</v>
      </c>
      <c r="E11" s="10"/>
      <c r="F11" s="74">
        <f t="shared" si="1"/>
        <v>0</v>
      </c>
      <c r="G11" s="38"/>
      <c r="H11" s="10"/>
      <c r="I11" s="74" t="str">
        <f t="shared" si="2"/>
        <v xml:space="preserve"> </v>
      </c>
      <c r="J11" s="78" t="str">
        <f t="shared" si="3"/>
        <v xml:space="preserve"> </v>
      </c>
    </row>
    <row r="12" spans="1:10" ht="13.5" thickBot="1" x14ac:dyDescent="0.25">
      <c r="A12" s="15"/>
      <c r="B12" s="68"/>
      <c r="C12" s="27" t="s">
        <v>123</v>
      </c>
      <c r="D12" s="39">
        <v>1</v>
      </c>
      <c r="E12" s="23">
        <v>1</v>
      </c>
      <c r="F12" s="75">
        <f t="shared" si="1"/>
        <v>1</v>
      </c>
      <c r="G12" s="39"/>
      <c r="H12" s="23"/>
      <c r="I12" s="75" t="str">
        <f t="shared" si="2"/>
        <v xml:space="preserve"> </v>
      </c>
      <c r="J12" s="79">
        <f t="shared" si="3"/>
        <v>0</v>
      </c>
    </row>
    <row r="13" spans="1:10" s="57" customFormat="1" x14ac:dyDescent="0.2">
      <c r="A13" s="52"/>
      <c r="B13" s="58" t="s">
        <v>8</v>
      </c>
      <c r="C13" s="46" t="s">
        <v>18</v>
      </c>
      <c r="D13" s="47">
        <f>SUM(D14:D22)</f>
        <v>97</v>
      </c>
      <c r="E13" s="48">
        <f>SUM(E14:E22)</f>
        <v>14</v>
      </c>
      <c r="F13" s="73">
        <f t="shared" si="1"/>
        <v>0.14432989690721648</v>
      </c>
      <c r="G13" s="47">
        <f t="shared" ref="G13:H13" si="4">SUM(G14:G22)</f>
        <v>25</v>
      </c>
      <c r="H13" s="48">
        <f t="shared" si="4"/>
        <v>16</v>
      </c>
      <c r="I13" s="73">
        <f t="shared" si="2"/>
        <v>0.64</v>
      </c>
      <c r="J13" s="77">
        <f t="shared" si="3"/>
        <v>0.53333333333333333</v>
      </c>
    </row>
    <row r="14" spans="1:10" x14ac:dyDescent="0.2">
      <c r="A14" s="15"/>
      <c r="B14" s="17"/>
      <c r="C14" s="26" t="s">
        <v>9</v>
      </c>
      <c r="D14" s="38">
        <v>17</v>
      </c>
      <c r="E14" s="10">
        <v>5</v>
      </c>
      <c r="F14" s="74">
        <f t="shared" si="1"/>
        <v>0.29411764705882354</v>
      </c>
      <c r="G14" s="38">
        <v>7</v>
      </c>
      <c r="H14" s="10">
        <v>6</v>
      </c>
      <c r="I14" s="74">
        <f t="shared" si="2"/>
        <v>0.8571428571428571</v>
      </c>
      <c r="J14" s="78">
        <f t="shared" si="3"/>
        <v>0.54545454545454541</v>
      </c>
    </row>
    <row r="15" spans="1:10" x14ac:dyDescent="0.2">
      <c r="A15" s="15"/>
      <c r="B15" s="17"/>
      <c r="C15" s="26" t="s">
        <v>10</v>
      </c>
      <c r="D15" s="38">
        <v>14</v>
      </c>
      <c r="E15" s="10">
        <v>2</v>
      </c>
      <c r="F15" s="74">
        <f t="shared" si="1"/>
        <v>0.14285714285714285</v>
      </c>
      <c r="G15" s="38">
        <v>5</v>
      </c>
      <c r="H15" s="10">
        <v>4</v>
      </c>
      <c r="I15" s="74">
        <f t="shared" si="2"/>
        <v>0.8</v>
      </c>
      <c r="J15" s="78">
        <f t="shared" si="3"/>
        <v>0.66666666666666663</v>
      </c>
    </row>
    <row r="16" spans="1:10" x14ac:dyDescent="0.2">
      <c r="A16" s="15"/>
      <c r="B16" s="17"/>
      <c r="C16" s="26" t="s">
        <v>11</v>
      </c>
      <c r="D16" s="38">
        <v>15</v>
      </c>
      <c r="E16" s="10">
        <v>4</v>
      </c>
      <c r="F16" s="74">
        <f t="shared" si="1"/>
        <v>0.26666666666666666</v>
      </c>
      <c r="G16" s="38">
        <v>2</v>
      </c>
      <c r="H16" s="10">
        <v>1</v>
      </c>
      <c r="I16" s="74">
        <f t="shared" si="2"/>
        <v>0.5</v>
      </c>
      <c r="J16" s="78">
        <f t="shared" si="3"/>
        <v>0.2</v>
      </c>
    </row>
    <row r="17" spans="1:10" x14ac:dyDescent="0.2">
      <c r="A17" s="15"/>
      <c r="B17" s="17"/>
      <c r="C17" s="26" t="s">
        <v>125</v>
      </c>
      <c r="D17" s="38">
        <v>1</v>
      </c>
      <c r="E17" s="10"/>
      <c r="F17" s="74">
        <f t="shared" si="1"/>
        <v>0</v>
      </c>
      <c r="G17" s="38"/>
      <c r="H17" s="10"/>
      <c r="I17" s="74" t="str">
        <f t="shared" si="2"/>
        <v xml:space="preserve"> </v>
      </c>
      <c r="J17" s="78" t="str">
        <f t="shared" si="3"/>
        <v xml:space="preserve"> </v>
      </c>
    </row>
    <row r="18" spans="1:10" x14ac:dyDescent="0.2">
      <c r="A18" s="15"/>
      <c r="B18" s="17"/>
      <c r="C18" s="26" t="s">
        <v>12</v>
      </c>
      <c r="D18" s="38">
        <v>6</v>
      </c>
      <c r="E18" s="10">
        <v>1</v>
      </c>
      <c r="F18" s="74">
        <f t="shared" si="1"/>
        <v>0.16666666666666666</v>
      </c>
      <c r="G18" s="38">
        <v>1</v>
      </c>
      <c r="H18" s="10">
        <v>1</v>
      </c>
      <c r="I18" s="74">
        <f t="shared" si="2"/>
        <v>1</v>
      </c>
      <c r="J18" s="78">
        <f t="shared" si="3"/>
        <v>0.5</v>
      </c>
    </row>
    <row r="19" spans="1:10" x14ac:dyDescent="0.2">
      <c r="A19" s="15"/>
      <c r="B19" s="17"/>
      <c r="C19" s="26" t="s">
        <v>126</v>
      </c>
      <c r="D19" s="38">
        <v>1</v>
      </c>
      <c r="E19" s="10"/>
      <c r="F19" s="74">
        <f t="shared" si="1"/>
        <v>0</v>
      </c>
      <c r="G19" s="38"/>
      <c r="H19" s="10"/>
      <c r="I19" s="74" t="str">
        <f t="shared" si="2"/>
        <v xml:space="preserve"> </v>
      </c>
      <c r="J19" s="78" t="str">
        <f t="shared" si="3"/>
        <v xml:space="preserve"> </v>
      </c>
    </row>
    <row r="20" spans="1:10" x14ac:dyDescent="0.2">
      <c r="A20" s="15"/>
      <c r="B20" s="17"/>
      <c r="C20" s="26" t="s">
        <v>13</v>
      </c>
      <c r="D20" s="38">
        <v>20</v>
      </c>
      <c r="E20" s="10"/>
      <c r="F20" s="74">
        <f t="shared" si="1"/>
        <v>0</v>
      </c>
      <c r="G20" s="38">
        <v>8</v>
      </c>
      <c r="H20" s="10">
        <v>4</v>
      </c>
      <c r="I20" s="74">
        <f t="shared" si="2"/>
        <v>0.5</v>
      </c>
      <c r="J20" s="78">
        <f t="shared" si="3"/>
        <v>1</v>
      </c>
    </row>
    <row r="21" spans="1:10" x14ac:dyDescent="0.2">
      <c r="A21" s="15"/>
      <c r="B21" s="17"/>
      <c r="C21" s="26" t="s">
        <v>14</v>
      </c>
      <c r="D21" s="38">
        <v>22</v>
      </c>
      <c r="E21" s="10">
        <v>2</v>
      </c>
      <c r="F21" s="74">
        <f t="shared" si="1"/>
        <v>9.0909090909090912E-2</v>
      </c>
      <c r="G21" s="38">
        <v>2</v>
      </c>
      <c r="H21" s="10"/>
      <c r="I21" s="74">
        <f t="shared" si="2"/>
        <v>0</v>
      </c>
      <c r="J21" s="78">
        <f t="shared" si="3"/>
        <v>0</v>
      </c>
    </row>
    <row r="22" spans="1:10" ht="13.5" thickBot="1" x14ac:dyDescent="0.25">
      <c r="A22" s="15"/>
      <c r="B22" s="68"/>
      <c r="C22" s="27" t="s">
        <v>7</v>
      </c>
      <c r="D22" s="39">
        <v>1</v>
      </c>
      <c r="E22" s="23"/>
      <c r="F22" s="75">
        <f t="shared" si="1"/>
        <v>0</v>
      </c>
      <c r="G22" s="39"/>
      <c r="H22" s="23"/>
      <c r="I22" s="75" t="str">
        <f t="shared" si="2"/>
        <v xml:space="preserve"> </v>
      </c>
      <c r="J22" s="79" t="str">
        <f t="shared" si="3"/>
        <v xml:space="preserve"> </v>
      </c>
    </row>
    <row r="23" spans="1:10" s="57" customFormat="1" x14ac:dyDescent="0.2">
      <c r="A23" s="52"/>
      <c r="B23" s="58" t="s">
        <v>19</v>
      </c>
      <c r="C23" s="46" t="s">
        <v>18</v>
      </c>
      <c r="D23" s="47">
        <f>SUM(D24)</f>
        <v>6</v>
      </c>
      <c r="E23" s="48">
        <f>SUM(E24)</f>
        <v>4</v>
      </c>
      <c r="F23" s="73">
        <f t="shared" si="1"/>
        <v>0.66666666666666663</v>
      </c>
      <c r="G23" s="47">
        <f t="shared" ref="G23:H23" si="5">SUM(G24)</f>
        <v>0</v>
      </c>
      <c r="H23" s="48">
        <f t="shared" si="5"/>
        <v>0</v>
      </c>
      <c r="I23" s="73" t="str">
        <f t="shared" si="2"/>
        <v xml:space="preserve"> </v>
      </c>
      <c r="J23" s="77">
        <f t="shared" si="3"/>
        <v>0</v>
      </c>
    </row>
    <row r="24" spans="1:10" ht="13.5" thickBot="1" x14ac:dyDescent="0.25">
      <c r="A24" s="22"/>
      <c r="B24" s="68"/>
      <c r="C24" s="27" t="s">
        <v>127</v>
      </c>
      <c r="D24" s="39">
        <v>6</v>
      </c>
      <c r="E24" s="23">
        <v>4</v>
      </c>
      <c r="F24" s="75">
        <f t="shared" si="1"/>
        <v>0.66666666666666663</v>
      </c>
      <c r="G24" s="39"/>
      <c r="H24" s="23"/>
      <c r="I24" s="75" t="str">
        <f t="shared" si="2"/>
        <v xml:space="preserve"> </v>
      </c>
      <c r="J24" s="79">
        <f t="shared" si="3"/>
        <v>0</v>
      </c>
    </row>
    <row r="25" spans="1:10" s="57" customFormat="1" x14ac:dyDescent="0.2">
      <c r="A25" s="52" t="s">
        <v>34</v>
      </c>
      <c r="B25" s="58" t="s">
        <v>35</v>
      </c>
      <c r="C25" s="46" t="s">
        <v>18</v>
      </c>
      <c r="D25" s="47">
        <f>SUM(D26:D26)</f>
        <v>21</v>
      </c>
      <c r="E25" s="48">
        <f>SUM(E26:E26)</f>
        <v>14</v>
      </c>
      <c r="F25" s="73">
        <f t="shared" si="1"/>
        <v>0.66666666666666663</v>
      </c>
      <c r="G25" s="47">
        <f>SUM(G26:G26)</f>
        <v>3</v>
      </c>
      <c r="H25" s="48">
        <f>SUM(H26:H26)</f>
        <v>3</v>
      </c>
      <c r="I25" s="73">
        <f t="shared" si="2"/>
        <v>1</v>
      </c>
      <c r="J25" s="77">
        <f t="shared" si="3"/>
        <v>0.17647058823529413</v>
      </c>
    </row>
    <row r="26" spans="1:10" ht="13.5" thickBot="1" x14ac:dyDescent="0.25">
      <c r="A26" s="15"/>
      <c r="B26" s="68"/>
      <c r="C26" s="27" t="s">
        <v>35</v>
      </c>
      <c r="D26" s="39">
        <v>21</v>
      </c>
      <c r="E26" s="23">
        <v>14</v>
      </c>
      <c r="F26" s="75">
        <f t="shared" si="1"/>
        <v>0.66666666666666663</v>
      </c>
      <c r="G26" s="39">
        <v>3</v>
      </c>
      <c r="H26" s="23">
        <v>3</v>
      </c>
      <c r="I26" s="75">
        <f t="shared" si="2"/>
        <v>1</v>
      </c>
      <c r="J26" s="79">
        <f t="shared" si="3"/>
        <v>0.17647058823529413</v>
      </c>
    </row>
    <row r="27" spans="1:10" s="57" customFormat="1" x14ac:dyDescent="0.2">
      <c r="A27" s="52"/>
      <c r="B27" s="70" t="s">
        <v>36</v>
      </c>
      <c r="C27" s="53" t="s">
        <v>18</v>
      </c>
      <c r="D27" s="54">
        <f>SUM(D28:D32)</f>
        <v>36</v>
      </c>
      <c r="E27" s="55">
        <f>SUM(E28:E32)</f>
        <v>20</v>
      </c>
      <c r="F27" s="76">
        <f t="shared" si="1"/>
        <v>0.55555555555555558</v>
      </c>
      <c r="G27" s="54">
        <f t="shared" ref="G27:H27" si="6">SUM(G28:G32)</f>
        <v>8</v>
      </c>
      <c r="H27" s="55">
        <f t="shared" si="6"/>
        <v>4</v>
      </c>
      <c r="I27" s="76">
        <f t="shared" si="2"/>
        <v>0.5</v>
      </c>
      <c r="J27" s="80">
        <f t="shared" si="3"/>
        <v>0.16666666666666666</v>
      </c>
    </row>
    <row r="28" spans="1:10" x14ac:dyDescent="0.2">
      <c r="A28" s="15"/>
      <c r="B28" s="17"/>
      <c r="C28" s="26" t="s">
        <v>128</v>
      </c>
      <c r="D28" s="38">
        <v>14</v>
      </c>
      <c r="E28" s="10">
        <v>4</v>
      </c>
      <c r="F28" s="74">
        <f t="shared" si="1"/>
        <v>0.2857142857142857</v>
      </c>
      <c r="G28" s="38">
        <v>3</v>
      </c>
      <c r="H28" s="10">
        <v>2</v>
      </c>
      <c r="I28" s="74">
        <f t="shared" si="2"/>
        <v>0.66666666666666663</v>
      </c>
      <c r="J28" s="78">
        <f t="shared" si="3"/>
        <v>0.33333333333333331</v>
      </c>
    </row>
    <row r="29" spans="1:10" x14ac:dyDescent="0.2">
      <c r="A29" s="15"/>
      <c r="B29" s="17"/>
      <c r="C29" s="26" t="s">
        <v>129</v>
      </c>
      <c r="D29" s="38">
        <v>1</v>
      </c>
      <c r="E29" s="10"/>
      <c r="F29" s="74">
        <f t="shared" si="1"/>
        <v>0</v>
      </c>
      <c r="G29" s="38"/>
      <c r="H29" s="10"/>
      <c r="I29" s="74" t="str">
        <f t="shared" si="2"/>
        <v xml:space="preserve"> </v>
      </c>
      <c r="J29" s="78" t="str">
        <f t="shared" si="3"/>
        <v xml:space="preserve"> </v>
      </c>
    </row>
    <row r="30" spans="1:10" x14ac:dyDescent="0.2">
      <c r="A30" s="15"/>
      <c r="B30" s="17"/>
      <c r="C30" s="26" t="s">
        <v>37</v>
      </c>
      <c r="D30" s="38">
        <v>8</v>
      </c>
      <c r="E30" s="10">
        <v>3</v>
      </c>
      <c r="F30" s="74">
        <f t="shared" si="1"/>
        <v>0.375</v>
      </c>
      <c r="G30" s="38">
        <v>3</v>
      </c>
      <c r="H30" s="10">
        <v>1</v>
      </c>
      <c r="I30" s="74">
        <f t="shared" si="2"/>
        <v>0.33333333333333331</v>
      </c>
      <c r="J30" s="78">
        <f t="shared" si="3"/>
        <v>0.25</v>
      </c>
    </row>
    <row r="31" spans="1:10" x14ac:dyDescent="0.2">
      <c r="A31" s="15"/>
      <c r="B31" s="17"/>
      <c r="C31" s="26" t="s">
        <v>38</v>
      </c>
      <c r="D31" s="38">
        <v>12</v>
      </c>
      <c r="E31" s="10">
        <v>6</v>
      </c>
      <c r="F31" s="74">
        <f t="shared" si="1"/>
        <v>0.5</v>
      </c>
      <c r="G31" s="38"/>
      <c r="H31" s="10"/>
      <c r="I31" s="74" t="str">
        <f t="shared" si="2"/>
        <v xml:space="preserve"> </v>
      </c>
      <c r="J31" s="78">
        <f t="shared" si="3"/>
        <v>0</v>
      </c>
    </row>
    <row r="32" spans="1:10" ht="13.5" thickBot="1" x14ac:dyDescent="0.25">
      <c r="A32" s="22"/>
      <c r="B32" s="68"/>
      <c r="C32" s="27" t="s">
        <v>39</v>
      </c>
      <c r="D32" s="39">
        <v>1</v>
      </c>
      <c r="E32" s="23">
        <v>7</v>
      </c>
      <c r="F32" s="75">
        <f t="shared" si="1"/>
        <v>7</v>
      </c>
      <c r="G32" s="39">
        <v>2</v>
      </c>
      <c r="H32" s="23">
        <v>1</v>
      </c>
      <c r="I32" s="75">
        <f t="shared" si="2"/>
        <v>0.5</v>
      </c>
      <c r="J32" s="79">
        <f t="shared" si="3"/>
        <v>0.125</v>
      </c>
    </row>
    <row r="34" spans="1:22" ht="16.5" thickBot="1" x14ac:dyDescent="0.3">
      <c r="A34" s="3" t="s">
        <v>53</v>
      </c>
    </row>
    <row r="35" spans="1:22" x14ac:dyDescent="0.2">
      <c r="A35" s="11"/>
      <c r="B35" s="12"/>
      <c r="C35" s="12"/>
      <c r="D35" s="444" t="s">
        <v>42</v>
      </c>
      <c r="E35" s="445"/>
      <c r="F35" s="445"/>
      <c r="G35" s="445"/>
      <c r="H35" s="445"/>
      <c r="I35" s="445"/>
      <c r="J35" s="445"/>
      <c r="K35" s="445"/>
      <c r="L35" s="446"/>
      <c r="M35" s="445" t="s">
        <v>43</v>
      </c>
      <c r="N35" s="445"/>
      <c r="O35" s="445"/>
      <c r="P35" s="445"/>
      <c r="Q35" s="445"/>
      <c r="R35" s="445"/>
      <c r="S35" s="445"/>
      <c r="T35" s="445"/>
      <c r="U35" s="445"/>
      <c r="V35" s="442" t="s">
        <v>52</v>
      </c>
    </row>
    <row r="36" spans="1:22" ht="45" customHeight="1" thickBot="1" x14ac:dyDescent="0.25">
      <c r="A36" s="22"/>
      <c r="B36" s="17"/>
      <c r="C36" s="17"/>
      <c r="D36" s="36" t="s">
        <v>40</v>
      </c>
      <c r="E36" s="32" t="s">
        <v>23</v>
      </c>
      <c r="F36" s="33" t="s">
        <v>46</v>
      </c>
      <c r="G36" s="33" t="s">
        <v>47</v>
      </c>
      <c r="H36" s="33" t="s">
        <v>48</v>
      </c>
      <c r="I36" s="81" t="s">
        <v>51</v>
      </c>
      <c r="J36" s="32" t="s">
        <v>24</v>
      </c>
      <c r="K36" s="33" t="s">
        <v>49</v>
      </c>
      <c r="L36" s="37" t="s">
        <v>50</v>
      </c>
      <c r="M36" s="35" t="s">
        <v>40</v>
      </c>
      <c r="N36" s="32" t="s">
        <v>23</v>
      </c>
      <c r="O36" s="33" t="s">
        <v>46</v>
      </c>
      <c r="P36" s="33" t="s">
        <v>47</v>
      </c>
      <c r="Q36" s="33" t="s">
        <v>48</v>
      </c>
      <c r="R36" s="81" t="s">
        <v>51</v>
      </c>
      <c r="S36" s="32" t="s">
        <v>24</v>
      </c>
      <c r="T36" s="33" t="s">
        <v>49</v>
      </c>
      <c r="U36" s="33" t="s">
        <v>50</v>
      </c>
      <c r="V36" s="443"/>
    </row>
    <row r="37" spans="1:22" s="57" customFormat="1" x14ac:dyDescent="0.2">
      <c r="A37" s="45" t="s">
        <v>33</v>
      </c>
      <c r="B37" s="58" t="s">
        <v>1</v>
      </c>
      <c r="C37" s="58" t="s">
        <v>18</v>
      </c>
      <c r="D37" s="47">
        <f>SUM(D38:D45)</f>
        <v>92</v>
      </c>
      <c r="E37" s="48">
        <f t="shared" ref="E37:H37" si="7">SUM(E38:E45)</f>
        <v>34</v>
      </c>
      <c r="F37" s="48">
        <f t="shared" si="7"/>
        <v>2</v>
      </c>
      <c r="G37" s="48">
        <f t="shared" si="7"/>
        <v>1</v>
      </c>
      <c r="H37" s="48">
        <f t="shared" si="7"/>
        <v>1</v>
      </c>
      <c r="I37" s="82">
        <f>IFERROR((E37+F37+G37+H37)/(E37+F37+G37+H37+J37)," ")</f>
        <v>0.43678160919540232</v>
      </c>
      <c r="J37" s="48">
        <f t="shared" ref="J37:Q37" si="8">SUM(J38:J45)</f>
        <v>49</v>
      </c>
      <c r="K37" s="48">
        <f t="shared" si="8"/>
        <v>5</v>
      </c>
      <c r="L37" s="49">
        <f t="shared" si="8"/>
        <v>0</v>
      </c>
      <c r="M37" s="66">
        <f t="shared" si="8"/>
        <v>15</v>
      </c>
      <c r="N37" s="48">
        <f t="shared" si="8"/>
        <v>1</v>
      </c>
      <c r="O37" s="48">
        <f t="shared" si="8"/>
        <v>0</v>
      </c>
      <c r="P37" s="48">
        <f t="shared" si="8"/>
        <v>0</v>
      </c>
      <c r="Q37" s="48">
        <f t="shared" si="8"/>
        <v>0</v>
      </c>
      <c r="R37" s="82">
        <f>IFERROR((N37+O37+P37+Q37)/(N37+O37+P37+Q37+S37)," ")</f>
        <v>7.1428571428571425E-2</v>
      </c>
      <c r="S37" s="48">
        <f t="shared" ref="S37:U37" si="9">SUM(S38:S45)</f>
        <v>13</v>
      </c>
      <c r="T37" s="48">
        <f t="shared" si="9"/>
        <v>1</v>
      </c>
      <c r="U37" s="48">
        <f t="shared" si="9"/>
        <v>0</v>
      </c>
      <c r="V37" s="87">
        <f>IFERROR((N37+O37+P37+Q37)/(E37+F37+G37+H37+N37+O37+P37+Q37)," ")</f>
        <v>2.564102564102564E-2</v>
      </c>
    </row>
    <row r="38" spans="1:22" x14ac:dyDescent="0.2">
      <c r="A38" s="15"/>
      <c r="B38" s="17"/>
      <c r="C38" s="17" t="s">
        <v>2</v>
      </c>
      <c r="D38" s="38">
        <v>15</v>
      </c>
      <c r="E38" s="10">
        <v>9</v>
      </c>
      <c r="F38" s="10"/>
      <c r="G38" s="10"/>
      <c r="H38" s="10"/>
      <c r="I38" s="83">
        <f t="shared" ref="I38:I65" si="10">IFERROR((E38+F38+G38+H38)/(E38+F38+G38+H38+J38)," ")</f>
        <v>0.6</v>
      </c>
      <c r="J38" s="10">
        <v>6</v>
      </c>
      <c r="K38" s="10"/>
      <c r="L38" s="16"/>
      <c r="M38" s="30">
        <v>3</v>
      </c>
      <c r="N38" s="10"/>
      <c r="O38" s="10"/>
      <c r="P38" s="10"/>
      <c r="Q38" s="10"/>
      <c r="R38" s="83">
        <f t="shared" ref="R38:R65" si="11">IFERROR((N38+O38+P38+Q38)/(N38+O38+P38+Q38+S38)," ")</f>
        <v>0</v>
      </c>
      <c r="S38" s="10">
        <v>3</v>
      </c>
      <c r="T38" s="10">
        <v>1</v>
      </c>
      <c r="U38" s="10"/>
      <c r="V38" s="88">
        <f t="shared" ref="V38:V65" si="12">IFERROR((N38+O38+P38+Q38)/(E38+F38+G38+H38+N38+O38+P38+Q38)," ")</f>
        <v>0</v>
      </c>
    </row>
    <row r="39" spans="1:22" x14ac:dyDescent="0.2">
      <c r="A39" s="15"/>
      <c r="B39" s="17"/>
      <c r="C39" s="17" t="s">
        <v>3</v>
      </c>
      <c r="D39" s="38">
        <v>12</v>
      </c>
      <c r="E39" s="10">
        <v>5</v>
      </c>
      <c r="F39" s="10"/>
      <c r="G39" s="10"/>
      <c r="H39" s="10"/>
      <c r="I39" s="83">
        <f t="shared" si="10"/>
        <v>0.45454545454545453</v>
      </c>
      <c r="J39" s="10">
        <v>6</v>
      </c>
      <c r="K39" s="10">
        <v>1</v>
      </c>
      <c r="L39" s="16"/>
      <c r="M39" s="30">
        <v>3</v>
      </c>
      <c r="N39" s="10"/>
      <c r="O39" s="10"/>
      <c r="P39" s="10"/>
      <c r="Q39" s="10"/>
      <c r="R39" s="83">
        <f t="shared" si="11"/>
        <v>0</v>
      </c>
      <c r="S39" s="10">
        <v>2</v>
      </c>
      <c r="T39" s="10"/>
      <c r="U39" s="10"/>
      <c r="V39" s="88">
        <f t="shared" si="12"/>
        <v>0</v>
      </c>
    </row>
    <row r="40" spans="1:22" x14ac:dyDescent="0.2">
      <c r="A40" s="15"/>
      <c r="B40" s="17"/>
      <c r="C40" s="17" t="s">
        <v>124</v>
      </c>
      <c r="D40" s="38">
        <v>1</v>
      </c>
      <c r="E40" s="10"/>
      <c r="F40" s="10"/>
      <c r="G40" s="10"/>
      <c r="H40" s="10"/>
      <c r="I40" s="83">
        <f t="shared" si="10"/>
        <v>0</v>
      </c>
      <c r="J40" s="10">
        <v>1</v>
      </c>
      <c r="K40" s="10"/>
      <c r="L40" s="16"/>
      <c r="M40" s="30"/>
      <c r="N40" s="10"/>
      <c r="O40" s="10"/>
      <c r="P40" s="10"/>
      <c r="Q40" s="10"/>
      <c r="R40" s="83" t="str">
        <f t="shared" si="11"/>
        <v xml:space="preserve"> </v>
      </c>
      <c r="S40" s="10"/>
      <c r="T40" s="10"/>
      <c r="U40" s="10"/>
      <c r="V40" s="88" t="str">
        <f t="shared" si="12"/>
        <v xml:space="preserve"> </v>
      </c>
    </row>
    <row r="41" spans="1:22" x14ac:dyDescent="0.2">
      <c r="A41" s="15"/>
      <c r="B41" s="17"/>
      <c r="C41" s="17" t="s">
        <v>4</v>
      </c>
      <c r="D41" s="38">
        <v>25</v>
      </c>
      <c r="E41" s="10">
        <v>13</v>
      </c>
      <c r="F41" s="10">
        <v>2</v>
      </c>
      <c r="G41" s="10"/>
      <c r="H41" s="10"/>
      <c r="I41" s="83">
        <f t="shared" si="10"/>
        <v>0.625</v>
      </c>
      <c r="J41" s="10">
        <v>9</v>
      </c>
      <c r="K41" s="10">
        <v>1</v>
      </c>
      <c r="L41" s="16"/>
      <c r="M41" s="30">
        <v>4</v>
      </c>
      <c r="N41" s="10">
        <v>1</v>
      </c>
      <c r="O41" s="10"/>
      <c r="P41" s="10"/>
      <c r="Q41" s="10"/>
      <c r="R41" s="83">
        <f t="shared" si="11"/>
        <v>0.25</v>
      </c>
      <c r="S41" s="10">
        <v>3</v>
      </c>
      <c r="T41" s="10"/>
      <c r="U41" s="10"/>
      <c r="V41" s="88">
        <f t="shared" si="12"/>
        <v>6.25E-2</v>
      </c>
    </row>
    <row r="42" spans="1:22" x14ac:dyDescent="0.2">
      <c r="A42" s="15"/>
      <c r="B42" s="17"/>
      <c r="C42" s="17" t="s">
        <v>5</v>
      </c>
      <c r="D42" s="38">
        <v>22</v>
      </c>
      <c r="E42" s="10">
        <v>3</v>
      </c>
      <c r="F42" s="10"/>
      <c r="G42" s="10">
        <v>1</v>
      </c>
      <c r="H42" s="10"/>
      <c r="I42" s="83">
        <f t="shared" si="10"/>
        <v>0.2</v>
      </c>
      <c r="J42" s="10">
        <v>16</v>
      </c>
      <c r="K42" s="10">
        <v>2</v>
      </c>
      <c r="L42" s="16"/>
      <c r="M42" s="30">
        <v>5</v>
      </c>
      <c r="N42" s="10"/>
      <c r="O42" s="10"/>
      <c r="P42" s="10"/>
      <c r="Q42" s="10"/>
      <c r="R42" s="83">
        <f t="shared" si="11"/>
        <v>0</v>
      </c>
      <c r="S42" s="10">
        <v>5</v>
      </c>
      <c r="T42" s="10"/>
      <c r="U42" s="10"/>
      <c r="V42" s="88">
        <f t="shared" si="12"/>
        <v>0</v>
      </c>
    </row>
    <row r="43" spans="1:22" x14ac:dyDescent="0.2">
      <c r="A43" s="15"/>
      <c r="B43" s="17"/>
      <c r="C43" s="17" t="s">
        <v>6</v>
      </c>
      <c r="D43" s="38">
        <v>15</v>
      </c>
      <c r="E43" s="10">
        <v>3</v>
      </c>
      <c r="F43" s="10"/>
      <c r="G43" s="10"/>
      <c r="H43" s="10"/>
      <c r="I43" s="83">
        <f t="shared" si="10"/>
        <v>0.21428571428571427</v>
      </c>
      <c r="J43" s="10">
        <v>11</v>
      </c>
      <c r="K43" s="10">
        <v>1</v>
      </c>
      <c r="L43" s="16"/>
      <c r="M43" s="30"/>
      <c r="N43" s="10"/>
      <c r="O43" s="10"/>
      <c r="P43" s="10"/>
      <c r="Q43" s="10"/>
      <c r="R43" s="83" t="str">
        <f t="shared" si="11"/>
        <v xml:space="preserve"> </v>
      </c>
      <c r="S43" s="10"/>
      <c r="T43" s="10"/>
      <c r="U43" s="10"/>
      <c r="V43" s="88">
        <f t="shared" si="12"/>
        <v>0</v>
      </c>
    </row>
    <row r="44" spans="1:22" x14ac:dyDescent="0.2">
      <c r="A44" s="15"/>
      <c r="B44" s="17"/>
      <c r="C44" s="17" t="s">
        <v>7</v>
      </c>
      <c r="D44" s="42">
        <v>1</v>
      </c>
      <c r="E44" s="43">
        <v>1</v>
      </c>
      <c r="F44" s="43"/>
      <c r="G44" s="43"/>
      <c r="H44" s="43"/>
      <c r="I44" s="86">
        <f t="shared" si="10"/>
        <v>1</v>
      </c>
      <c r="J44" s="43"/>
      <c r="K44" s="43"/>
      <c r="L44" s="44"/>
      <c r="M44" s="71"/>
      <c r="N44" s="43"/>
      <c r="O44" s="43"/>
      <c r="P44" s="43"/>
      <c r="Q44" s="43"/>
      <c r="R44" s="86" t="str">
        <f t="shared" si="11"/>
        <v xml:space="preserve"> </v>
      </c>
      <c r="S44" s="43"/>
      <c r="T44" s="43"/>
      <c r="U44" s="43"/>
      <c r="V44" s="91">
        <f t="shared" si="12"/>
        <v>0</v>
      </c>
    </row>
    <row r="45" spans="1:22" ht="13.5" thickBot="1" x14ac:dyDescent="0.25">
      <c r="A45" s="15"/>
      <c r="B45" s="68"/>
      <c r="C45" s="68" t="s">
        <v>123</v>
      </c>
      <c r="D45" s="39">
        <v>1</v>
      </c>
      <c r="E45" s="23"/>
      <c r="F45" s="23"/>
      <c r="G45" s="23"/>
      <c r="H45" s="23">
        <v>1</v>
      </c>
      <c r="I45" s="84">
        <f t="shared" si="10"/>
        <v>1</v>
      </c>
      <c r="J45" s="23"/>
      <c r="K45" s="23"/>
      <c r="L45" s="40"/>
      <c r="M45" s="31"/>
      <c r="N45" s="23"/>
      <c r="O45" s="23"/>
      <c r="P45" s="23"/>
      <c r="Q45" s="23"/>
      <c r="R45" s="84" t="str">
        <f t="shared" si="11"/>
        <v xml:space="preserve"> </v>
      </c>
      <c r="S45" s="23"/>
      <c r="T45" s="23"/>
      <c r="U45" s="23"/>
      <c r="V45" s="89">
        <f t="shared" si="12"/>
        <v>0</v>
      </c>
    </row>
    <row r="46" spans="1:22" s="57" customFormat="1" x14ac:dyDescent="0.2">
      <c r="A46" s="52"/>
      <c r="B46" s="70" t="s">
        <v>55</v>
      </c>
      <c r="C46" s="70" t="s">
        <v>18</v>
      </c>
      <c r="D46" s="54">
        <f>SUM(D47:D55)</f>
        <v>97</v>
      </c>
      <c r="E46" s="55">
        <f t="shared" ref="E46:H46" si="13">SUM(E47:E55)</f>
        <v>28</v>
      </c>
      <c r="F46" s="55">
        <f t="shared" si="13"/>
        <v>1</v>
      </c>
      <c r="G46" s="55">
        <f t="shared" si="13"/>
        <v>3</v>
      </c>
      <c r="H46" s="55">
        <f t="shared" si="13"/>
        <v>1</v>
      </c>
      <c r="I46" s="85">
        <f t="shared" si="10"/>
        <v>0.36263736263736263</v>
      </c>
      <c r="J46" s="55">
        <f t="shared" ref="J46:Q46" si="14">SUM(J47:J55)</f>
        <v>58</v>
      </c>
      <c r="K46" s="55">
        <f t="shared" si="14"/>
        <v>6</v>
      </c>
      <c r="L46" s="56">
        <f t="shared" si="14"/>
        <v>0</v>
      </c>
      <c r="M46" s="59">
        <f t="shared" si="14"/>
        <v>25</v>
      </c>
      <c r="N46" s="55">
        <f t="shared" si="14"/>
        <v>2</v>
      </c>
      <c r="O46" s="55">
        <f t="shared" si="14"/>
        <v>1</v>
      </c>
      <c r="P46" s="55">
        <f t="shared" si="14"/>
        <v>0</v>
      </c>
      <c r="Q46" s="55">
        <f t="shared" si="14"/>
        <v>0</v>
      </c>
      <c r="R46" s="85">
        <f t="shared" si="11"/>
        <v>0.125</v>
      </c>
      <c r="S46" s="55">
        <f t="shared" ref="S46:U46" si="15">SUM(S47:S55)</f>
        <v>21</v>
      </c>
      <c r="T46" s="55">
        <f t="shared" si="15"/>
        <v>1</v>
      </c>
      <c r="U46" s="55">
        <f t="shared" si="15"/>
        <v>0</v>
      </c>
      <c r="V46" s="90">
        <f t="shared" si="12"/>
        <v>8.3333333333333329E-2</v>
      </c>
    </row>
    <row r="47" spans="1:22" x14ac:dyDescent="0.2">
      <c r="A47" s="15"/>
      <c r="B47" s="17"/>
      <c r="C47" s="17" t="s">
        <v>9</v>
      </c>
      <c r="D47" s="38">
        <v>17</v>
      </c>
      <c r="E47" s="10">
        <v>1</v>
      </c>
      <c r="F47" s="10"/>
      <c r="G47" s="10">
        <v>1</v>
      </c>
      <c r="H47" s="10"/>
      <c r="I47" s="83">
        <f t="shared" si="10"/>
        <v>0.11764705882352941</v>
      </c>
      <c r="J47" s="10">
        <v>15</v>
      </c>
      <c r="K47" s="10"/>
      <c r="L47" s="16"/>
      <c r="M47" s="30">
        <v>7</v>
      </c>
      <c r="N47" s="10">
        <v>1</v>
      </c>
      <c r="O47" s="10"/>
      <c r="P47" s="10"/>
      <c r="Q47" s="10"/>
      <c r="R47" s="83">
        <f t="shared" si="11"/>
        <v>0.14285714285714285</v>
      </c>
      <c r="S47" s="10">
        <v>6</v>
      </c>
      <c r="T47" s="10"/>
      <c r="U47" s="10"/>
      <c r="V47" s="88">
        <f t="shared" si="12"/>
        <v>0.33333333333333331</v>
      </c>
    </row>
    <row r="48" spans="1:22" x14ac:dyDescent="0.2">
      <c r="A48" s="15"/>
      <c r="B48" s="17"/>
      <c r="C48" s="17" t="s">
        <v>10</v>
      </c>
      <c r="D48" s="38">
        <v>14</v>
      </c>
      <c r="E48" s="10">
        <v>5</v>
      </c>
      <c r="F48" s="10"/>
      <c r="G48" s="10"/>
      <c r="H48" s="10"/>
      <c r="I48" s="83">
        <f t="shared" si="10"/>
        <v>0.41666666666666669</v>
      </c>
      <c r="J48" s="10">
        <v>7</v>
      </c>
      <c r="K48" s="10">
        <v>2</v>
      </c>
      <c r="L48" s="16"/>
      <c r="M48" s="30">
        <v>5</v>
      </c>
      <c r="N48" s="10"/>
      <c r="O48" s="10"/>
      <c r="P48" s="10"/>
      <c r="Q48" s="10"/>
      <c r="R48" s="83">
        <f t="shared" si="11"/>
        <v>0</v>
      </c>
      <c r="S48" s="10">
        <v>4</v>
      </c>
      <c r="T48" s="10"/>
      <c r="U48" s="10"/>
      <c r="V48" s="88">
        <f t="shared" si="12"/>
        <v>0</v>
      </c>
    </row>
    <row r="49" spans="1:22" x14ac:dyDescent="0.2">
      <c r="A49" s="15"/>
      <c r="B49" s="17"/>
      <c r="C49" s="17" t="s">
        <v>11</v>
      </c>
      <c r="D49" s="38">
        <v>15</v>
      </c>
      <c r="E49" s="10">
        <v>9</v>
      </c>
      <c r="F49" s="10"/>
      <c r="G49" s="10"/>
      <c r="H49" s="10"/>
      <c r="I49" s="83">
        <f t="shared" si="10"/>
        <v>0.6</v>
      </c>
      <c r="J49" s="10">
        <v>6</v>
      </c>
      <c r="K49" s="10"/>
      <c r="L49" s="16"/>
      <c r="M49" s="30">
        <v>2</v>
      </c>
      <c r="N49" s="10"/>
      <c r="O49" s="10">
        <v>1</v>
      </c>
      <c r="P49" s="10"/>
      <c r="Q49" s="10"/>
      <c r="R49" s="83">
        <f t="shared" si="11"/>
        <v>0.5</v>
      </c>
      <c r="S49" s="10">
        <v>1</v>
      </c>
      <c r="T49" s="10">
        <v>1</v>
      </c>
      <c r="U49" s="10"/>
      <c r="V49" s="88">
        <f t="shared" si="12"/>
        <v>0.1</v>
      </c>
    </row>
    <row r="50" spans="1:22" x14ac:dyDescent="0.2">
      <c r="A50" s="15"/>
      <c r="B50" s="17"/>
      <c r="C50" s="17" t="s">
        <v>125</v>
      </c>
      <c r="D50" s="38">
        <v>1</v>
      </c>
      <c r="E50" s="10"/>
      <c r="F50" s="10"/>
      <c r="G50" s="10"/>
      <c r="H50" s="10"/>
      <c r="I50" s="83">
        <f t="shared" si="10"/>
        <v>0</v>
      </c>
      <c r="J50" s="10">
        <v>1</v>
      </c>
      <c r="K50" s="10"/>
      <c r="L50" s="16"/>
      <c r="M50" s="30"/>
      <c r="N50" s="10"/>
      <c r="O50" s="10"/>
      <c r="P50" s="10"/>
      <c r="Q50" s="10"/>
      <c r="R50" s="83" t="str">
        <f t="shared" si="11"/>
        <v xml:space="preserve"> </v>
      </c>
      <c r="S50" s="10"/>
      <c r="T50" s="10"/>
      <c r="U50" s="10"/>
      <c r="V50" s="88" t="str">
        <f t="shared" si="12"/>
        <v xml:space="preserve"> </v>
      </c>
    </row>
    <row r="51" spans="1:22" x14ac:dyDescent="0.2">
      <c r="A51" s="15"/>
      <c r="B51" s="17"/>
      <c r="C51" s="17" t="s">
        <v>12</v>
      </c>
      <c r="D51" s="38">
        <v>6</v>
      </c>
      <c r="E51" s="10">
        <v>1</v>
      </c>
      <c r="F51" s="10"/>
      <c r="G51" s="10"/>
      <c r="H51" s="10"/>
      <c r="I51" s="83">
        <f t="shared" si="10"/>
        <v>0.16666666666666666</v>
      </c>
      <c r="J51" s="10">
        <v>5</v>
      </c>
      <c r="K51" s="10"/>
      <c r="L51" s="16"/>
      <c r="M51" s="30">
        <v>1</v>
      </c>
      <c r="N51" s="10"/>
      <c r="O51" s="10"/>
      <c r="P51" s="10"/>
      <c r="Q51" s="10"/>
      <c r="R51" s="83">
        <f t="shared" si="11"/>
        <v>0</v>
      </c>
      <c r="S51" s="10">
        <v>1</v>
      </c>
      <c r="T51" s="10"/>
      <c r="U51" s="10"/>
      <c r="V51" s="88">
        <f t="shared" si="12"/>
        <v>0</v>
      </c>
    </row>
    <row r="52" spans="1:22" x14ac:dyDescent="0.2">
      <c r="A52" s="15"/>
      <c r="B52" s="17"/>
      <c r="C52" s="17" t="s">
        <v>126</v>
      </c>
      <c r="D52" s="38">
        <v>1</v>
      </c>
      <c r="E52" s="10"/>
      <c r="F52" s="10"/>
      <c r="G52" s="10"/>
      <c r="H52" s="10"/>
      <c r="I52" s="83">
        <f t="shared" si="10"/>
        <v>0</v>
      </c>
      <c r="J52" s="10">
        <v>1</v>
      </c>
      <c r="K52" s="10"/>
      <c r="L52" s="16"/>
      <c r="M52" s="30"/>
      <c r="N52" s="10"/>
      <c r="O52" s="10"/>
      <c r="P52" s="10"/>
      <c r="Q52" s="10"/>
      <c r="R52" s="83" t="str">
        <f t="shared" si="11"/>
        <v xml:space="preserve"> </v>
      </c>
      <c r="S52" s="10"/>
      <c r="T52" s="10"/>
      <c r="U52" s="10"/>
      <c r="V52" s="88" t="str">
        <f t="shared" si="12"/>
        <v xml:space="preserve"> </v>
      </c>
    </row>
    <row r="53" spans="1:22" x14ac:dyDescent="0.2">
      <c r="A53" s="15"/>
      <c r="B53" s="17"/>
      <c r="C53" s="17" t="s">
        <v>13</v>
      </c>
      <c r="D53" s="38">
        <v>20</v>
      </c>
      <c r="E53" s="10">
        <v>4</v>
      </c>
      <c r="F53" s="10"/>
      <c r="G53" s="10">
        <v>2</v>
      </c>
      <c r="H53" s="10">
        <v>1</v>
      </c>
      <c r="I53" s="83">
        <f t="shared" si="10"/>
        <v>0.36842105263157893</v>
      </c>
      <c r="J53" s="10">
        <v>12</v>
      </c>
      <c r="K53" s="10">
        <v>1</v>
      </c>
      <c r="L53" s="16"/>
      <c r="M53" s="30">
        <v>8</v>
      </c>
      <c r="N53" s="10">
        <v>1</v>
      </c>
      <c r="O53" s="10"/>
      <c r="P53" s="10"/>
      <c r="Q53" s="10"/>
      <c r="R53" s="83">
        <f t="shared" si="11"/>
        <v>0.125</v>
      </c>
      <c r="S53" s="10">
        <v>7</v>
      </c>
      <c r="T53" s="10"/>
      <c r="U53" s="10"/>
      <c r="V53" s="88">
        <f t="shared" si="12"/>
        <v>0.125</v>
      </c>
    </row>
    <row r="54" spans="1:22" x14ac:dyDescent="0.2">
      <c r="A54" s="15"/>
      <c r="B54" s="17"/>
      <c r="C54" s="17" t="s">
        <v>14</v>
      </c>
      <c r="D54" s="38">
        <v>22</v>
      </c>
      <c r="E54" s="10">
        <v>8</v>
      </c>
      <c r="F54" s="10">
        <v>1</v>
      </c>
      <c r="G54" s="10"/>
      <c r="H54" s="10"/>
      <c r="I54" s="83">
        <f t="shared" si="10"/>
        <v>0.47368421052631576</v>
      </c>
      <c r="J54" s="10">
        <v>10</v>
      </c>
      <c r="K54" s="10">
        <v>3</v>
      </c>
      <c r="L54" s="16"/>
      <c r="M54" s="30">
        <v>2</v>
      </c>
      <c r="N54" s="10"/>
      <c r="O54" s="10"/>
      <c r="P54" s="10"/>
      <c r="Q54" s="10"/>
      <c r="R54" s="83">
        <f t="shared" si="11"/>
        <v>0</v>
      </c>
      <c r="S54" s="10">
        <v>2</v>
      </c>
      <c r="T54" s="10"/>
      <c r="U54" s="10"/>
      <c r="V54" s="88">
        <f t="shared" si="12"/>
        <v>0</v>
      </c>
    </row>
    <row r="55" spans="1:22" ht="13.5" thickBot="1" x14ac:dyDescent="0.25">
      <c r="A55" s="15"/>
      <c r="B55" s="17"/>
      <c r="C55" s="17" t="s">
        <v>7</v>
      </c>
      <c r="D55" s="42">
        <v>1</v>
      </c>
      <c r="E55" s="43"/>
      <c r="F55" s="43"/>
      <c r="G55" s="43"/>
      <c r="H55" s="43"/>
      <c r="I55" s="86">
        <f t="shared" si="10"/>
        <v>0</v>
      </c>
      <c r="J55" s="43">
        <v>1</v>
      </c>
      <c r="K55" s="43"/>
      <c r="L55" s="44"/>
      <c r="M55" s="71"/>
      <c r="N55" s="43"/>
      <c r="O55" s="43"/>
      <c r="P55" s="43"/>
      <c r="Q55" s="43"/>
      <c r="R55" s="86" t="str">
        <f t="shared" si="11"/>
        <v xml:space="preserve"> </v>
      </c>
      <c r="S55" s="43"/>
      <c r="T55" s="43"/>
      <c r="U55" s="43"/>
      <c r="V55" s="91" t="str">
        <f t="shared" si="12"/>
        <v xml:space="preserve"> </v>
      </c>
    </row>
    <row r="56" spans="1:22" s="57" customFormat="1" x14ac:dyDescent="0.2">
      <c r="A56" s="52"/>
      <c r="B56" s="58" t="s">
        <v>54</v>
      </c>
      <c r="C56" s="58" t="s">
        <v>18</v>
      </c>
      <c r="D56" s="47">
        <f>SUM(D57)</f>
        <v>6</v>
      </c>
      <c r="E56" s="48">
        <f t="shared" ref="E56:H56" si="16">SUM(E57)</f>
        <v>0</v>
      </c>
      <c r="F56" s="48">
        <f t="shared" si="16"/>
        <v>0</v>
      </c>
      <c r="G56" s="48">
        <f t="shared" si="16"/>
        <v>1</v>
      </c>
      <c r="H56" s="48">
        <f t="shared" si="16"/>
        <v>0</v>
      </c>
      <c r="I56" s="82">
        <f t="shared" si="10"/>
        <v>0.16666666666666666</v>
      </c>
      <c r="J56" s="48">
        <f t="shared" ref="J56:Q56" si="17">SUM(J57)</f>
        <v>5</v>
      </c>
      <c r="K56" s="48">
        <f t="shared" si="17"/>
        <v>0</v>
      </c>
      <c r="L56" s="49">
        <f t="shared" si="17"/>
        <v>0</v>
      </c>
      <c r="M56" s="66">
        <f t="shared" si="17"/>
        <v>0</v>
      </c>
      <c r="N56" s="48">
        <f t="shared" si="17"/>
        <v>0</v>
      </c>
      <c r="O56" s="48">
        <f t="shared" si="17"/>
        <v>0</v>
      </c>
      <c r="P56" s="48">
        <f t="shared" si="17"/>
        <v>0</v>
      </c>
      <c r="Q56" s="48">
        <f t="shared" si="17"/>
        <v>0</v>
      </c>
      <c r="R56" s="82" t="str">
        <f t="shared" si="11"/>
        <v xml:space="preserve"> </v>
      </c>
      <c r="S56" s="48">
        <f t="shared" ref="S56:U56" si="18">SUM(S57)</f>
        <v>0</v>
      </c>
      <c r="T56" s="48">
        <f t="shared" si="18"/>
        <v>0</v>
      </c>
      <c r="U56" s="48">
        <f t="shared" si="18"/>
        <v>0</v>
      </c>
      <c r="V56" s="87">
        <f t="shared" si="12"/>
        <v>0</v>
      </c>
    </row>
    <row r="57" spans="1:22" ht="13.5" thickBot="1" x14ac:dyDescent="0.25">
      <c r="A57" s="22"/>
      <c r="B57" s="68"/>
      <c r="C57" s="68" t="s">
        <v>127</v>
      </c>
      <c r="D57" s="39">
        <v>6</v>
      </c>
      <c r="E57" s="23"/>
      <c r="F57" s="23"/>
      <c r="G57" s="23">
        <v>1</v>
      </c>
      <c r="H57" s="23"/>
      <c r="I57" s="84">
        <f t="shared" si="10"/>
        <v>0.16666666666666666</v>
      </c>
      <c r="J57" s="23">
        <v>5</v>
      </c>
      <c r="K57" s="23"/>
      <c r="L57" s="40"/>
      <c r="M57" s="31"/>
      <c r="N57" s="23"/>
      <c r="O57" s="23"/>
      <c r="P57" s="23"/>
      <c r="Q57" s="23"/>
      <c r="R57" s="84" t="str">
        <f t="shared" si="11"/>
        <v xml:space="preserve"> </v>
      </c>
      <c r="S57" s="23"/>
      <c r="T57" s="23"/>
      <c r="U57" s="23"/>
      <c r="V57" s="89">
        <f t="shared" si="12"/>
        <v>0</v>
      </c>
    </row>
    <row r="58" spans="1:22" s="57" customFormat="1" x14ac:dyDescent="0.2">
      <c r="A58" s="52" t="s">
        <v>34</v>
      </c>
      <c r="B58" s="70" t="s">
        <v>56</v>
      </c>
      <c r="C58" s="70" t="s">
        <v>18</v>
      </c>
      <c r="D58" s="54">
        <f>SUM(D59)</f>
        <v>21</v>
      </c>
      <c r="E58" s="55">
        <f t="shared" ref="E58:H58" si="19">SUM(E59)</f>
        <v>3</v>
      </c>
      <c r="F58" s="55">
        <f t="shared" si="19"/>
        <v>1</v>
      </c>
      <c r="G58" s="55">
        <f t="shared" si="19"/>
        <v>3</v>
      </c>
      <c r="H58" s="55">
        <f t="shared" si="19"/>
        <v>1</v>
      </c>
      <c r="I58" s="85">
        <f t="shared" si="10"/>
        <v>0.4</v>
      </c>
      <c r="J58" s="55">
        <f t="shared" ref="J58:Q58" si="20">SUM(J59)</f>
        <v>12</v>
      </c>
      <c r="K58" s="55">
        <f t="shared" si="20"/>
        <v>1</v>
      </c>
      <c r="L58" s="56">
        <f t="shared" si="20"/>
        <v>0</v>
      </c>
      <c r="M58" s="59">
        <f t="shared" si="20"/>
        <v>3</v>
      </c>
      <c r="N58" s="55">
        <f t="shared" si="20"/>
        <v>0</v>
      </c>
      <c r="O58" s="55">
        <f t="shared" si="20"/>
        <v>0</v>
      </c>
      <c r="P58" s="55">
        <f t="shared" si="20"/>
        <v>0</v>
      </c>
      <c r="Q58" s="55">
        <f t="shared" si="20"/>
        <v>0</v>
      </c>
      <c r="R58" s="85">
        <f t="shared" si="11"/>
        <v>0</v>
      </c>
      <c r="S58" s="55">
        <f t="shared" ref="S58:U58" si="21">SUM(S59)</f>
        <v>3</v>
      </c>
      <c r="T58" s="55">
        <f t="shared" si="21"/>
        <v>0</v>
      </c>
      <c r="U58" s="55">
        <f t="shared" si="21"/>
        <v>0</v>
      </c>
      <c r="V58" s="90">
        <f t="shared" si="12"/>
        <v>0</v>
      </c>
    </row>
    <row r="59" spans="1:22" ht="13.5" thickBot="1" x14ac:dyDescent="0.25">
      <c r="A59" s="15"/>
      <c r="B59" s="17"/>
      <c r="C59" s="17" t="s">
        <v>35</v>
      </c>
      <c r="D59" s="42">
        <v>21</v>
      </c>
      <c r="E59" s="43">
        <v>3</v>
      </c>
      <c r="F59" s="43">
        <v>1</v>
      </c>
      <c r="G59" s="43">
        <v>3</v>
      </c>
      <c r="H59" s="43">
        <v>1</v>
      </c>
      <c r="I59" s="86">
        <f t="shared" si="10"/>
        <v>0.4</v>
      </c>
      <c r="J59" s="43">
        <v>12</v>
      </c>
      <c r="K59" s="43">
        <v>1</v>
      </c>
      <c r="L59" s="44"/>
      <c r="M59" s="71">
        <v>3</v>
      </c>
      <c r="N59" s="43"/>
      <c r="O59" s="43"/>
      <c r="P59" s="43"/>
      <c r="Q59" s="43"/>
      <c r="R59" s="86">
        <f t="shared" si="11"/>
        <v>0</v>
      </c>
      <c r="S59" s="43">
        <v>3</v>
      </c>
      <c r="T59" s="43"/>
      <c r="U59" s="43"/>
      <c r="V59" s="91">
        <f t="shared" si="12"/>
        <v>0</v>
      </c>
    </row>
    <row r="60" spans="1:22" s="57" customFormat="1" x14ac:dyDescent="0.2">
      <c r="A60" s="52"/>
      <c r="B60" s="58" t="s">
        <v>36</v>
      </c>
      <c r="C60" s="58" t="s">
        <v>18</v>
      </c>
      <c r="D60" s="47">
        <f>SUM(D61:D65)</f>
        <v>45</v>
      </c>
      <c r="E60" s="48">
        <f t="shared" ref="E60:H60" si="22">SUM(E61:E65)</f>
        <v>4</v>
      </c>
      <c r="F60" s="48">
        <f t="shared" si="22"/>
        <v>1</v>
      </c>
      <c r="G60" s="48">
        <f t="shared" si="22"/>
        <v>4</v>
      </c>
      <c r="H60" s="48">
        <f t="shared" si="22"/>
        <v>1</v>
      </c>
      <c r="I60" s="82">
        <f t="shared" si="10"/>
        <v>0.22727272727272727</v>
      </c>
      <c r="J60" s="48">
        <f t="shared" ref="J60:Q60" si="23">SUM(J61:J65)</f>
        <v>34</v>
      </c>
      <c r="K60" s="48">
        <f t="shared" si="23"/>
        <v>1</v>
      </c>
      <c r="L60" s="49">
        <f t="shared" si="23"/>
        <v>0</v>
      </c>
      <c r="M60" s="66">
        <f t="shared" si="23"/>
        <v>8</v>
      </c>
      <c r="N60" s="48">
        <f t="shared" si="23"/>
        <v>1</v>
      </c>
      <c r="O60" s="48">
        <f t="shared" si="23"/>
        <v>0</v>
      </c>
      <c r="P60" s="48">
        <f t="shared" si="23"/>
        <v>0</v>
      </c>
      <c r="Q60" s="48">
        <f t="shared" si="23"/>
        <v>0</v>
      </c>
      <c r="R60" s="82">
        <f t="shared" si="11"/>
        <v>0.125</v>
      </c>
      <c r="S60" s="48">
        <f t="shared" ref="S60:U60" si="24">SUM(S61:S65)</f>
        <v>7</v>
      </c>
      <c r="T60" s="48">
        <f t="shared" si="24"/>
        <v>0</v>
      </c>
      <c r="U60" s="48">
        <f t="shared" si="24"/>
        <v>0</v>
      </c>
      <c r="V60" s="87">
        <f t="shared" si="12"/>
        <v>9.0909090909090912E-2</v>
      </c>
    </row>
    <row r="61" spans="1:22" x14ac:dyDescent="0.2">
      <c r="A61" s="15"/>
      <c r="B61" s="17"/>
      <c r="C61" s="17" t="s">
        <v>128</v>
      </c>
      <c r="D61" s="38">
        <v>14</v>
      </c>
      <c r="E61" s="10"/>
      <c r="F61" s="10">
        <v>1</v>
      </c>
      <c r="G61" s="10">
        <v>1</v>
      </c>
      <c r="H61" s="10"/>
      <c r="I61" s="83">
        <f t="shared" si="10"/>
        <v>0.14285714285714285</v>
      </c>
      <c r="J61" s="10">
        <v>12</v>
      </c>
      <c r="K61" s="10"/>
      <c r="L61" s="16"/>
      <c r="M61" s="30">
        <v>3</v>
      </c>
      <c r="N61" s="10"/>
      <c r="O61" s="10"/>
      <c r="P61" s="10"/>
      <c r="Q61" s="10"/>
      <c r="R61" s="83">
        <f t="shared" si="11"/>
        <v>0</v>
      </c>
      <c r="S61" s="10">
        <v>3</v>
      </c>
      <c r="T61" s="10"/>
      <c r="U61" s="10"/>
      <c r="V61" s="88">
        <f t="shared" si="12"/>
        <v>0</v>
      </c>
    </row>
    <row r="62" spans="1:22" x14ac:dyDescent="0.2">
      <c r="A62" s="15"/>
      <c r="B62" s="17"/>
      <c r="C62" s="17" t="s">
        <v>129</v>
      </c>
      <c r="D62" s="38">
        <v>1</v>
      </c>
      <c r="E62" s="10"/>
      <c r="F62" s="10"/>
      <c r="G62" s="10">
        <v>1</v>
      </c>
      <c r="H62" s="10"/>
      <c r="I62" s="83">
        <f t="shared" si="10"/>
        <v>1</v>
      </c>
      <c r="J62" s="10"/>
      <c r="K62" s="10"/>
      <c r="L62" s="16"/>
      <c r="M62" s="30"/>
      <c r="N62" s="10"/>
      <c r="O62" s="10"/>
      <c r="P62" s="10"/>
      <c r="Q62" s="10"/>
      <c r="R62" s="83" t="str">
        <f t="shared" si="11"/>
        <v xml:space="preserve"> </v>
      </c>
      <c r="S62" s="10"/>
      <c r="T62" s="10"/>
      <c r="U62" s="10"/>
      <c r="V62" s="88">
        <f t="shared" si="12"/>
        <v>0</v>
      </c>
    </row>
    <row r="63" spans="1:22" x14ac:dyDescent="0.2">
      <c r="A63" s="15"/>
      <c r="B63" s="17"/>
      <c r="C63" s="17" t="s">
        <v>37</v>
      </c>
      <c r="D63" s="38">
        <v>8</v>
      </c>
      <c r="E63" s="10">
        <v>2</v>
      </c>
      <c r="F63" s="10"/>
      <c r="G63" s="10"/>
      <c r="H63" s="10">
        <v>1</v>
      </c>
      <c r="I63" s="83">
        <f t="shared" si="10"/>
        <v>0.375</v>
      </c>
      <c r="J63" s="10">
        <v>5</v>
      </c>
      <c r="K63" s="10"/>
      <c r="L63" s="16"/>
      <c r="M63" s="30">
        <v>3</v>
      </c>
      <c r="N63" s="10">
        <v>1</v>
      </c>
      <c r="O63" s="10"/>
      <c r="P63" s="10"/>
      <c r="Q63" s="10"/>
      <c r="R63" s="83">
        <f t="shared" si="11"/>
        <v>0.33333333333333331</v>
      </c>
      <c r="S63" s="10">
        <v>2</v>
      </c>
      <c r="T63" s="10"/>
      <c r="U63" s="10"/>
      <c r="V63" s="88">
        <f t="shared" si="12"/>
        <v>0.25</v>
      </c>
    </row>
    <row r="64" spans="1:22" x14ac:dyDescent="0.2">
      <c r="A64" s="15"/>
      <c r="B64" s="17"/>
      <c r="C64" s="17" t="s">
        <v>38</v>
      </c>
      <c r="D64" s="38">
        <v>12</v>
      </c>
      <c r="E64" s="10">
        <v>1</v>
      </c>
      <c r="F64" s="10"/>
      <c r="G64" s="10">
        <v>1</v>
      </c>
      <c r="H64" s="10"/>
      <c r="I64" s="83">
        <f t="shared" si="10"/>
        <v>0.18181818181818182</v>
      </c>
      <c r="J64" s="10">
        <v>9</v>
      </c>
      <c r="K64" s="10">
        <v>1</v>
      </c>
      <c r="L64" s="16"/>
      <c r="M64" s="30"/>
      <c r="N64" s="10"/>
      <c r="O64" s="10"/>
      <c r="P64" s="10"/>
      <c r="Q64" s="10"/>
      <c r="R64" s="83" t="str">
        <f t="shared" si="11"/>
        <v xml:space="preserve"> </v>
      </c>
      <c r="S64" s="10"/>
      <c r="T64" s="10"/>
      <c r="U64" s="10"/>
      <c r="V64" s="88">
        <f t="shared" si="12"/>
        <v>0</v>
      </c>
    </row>
    <row r="65" spans="1:22" ht="13.5" thickBot="1" x14ac:dyDescent="0.25">
      <c r="A65" s="22"/>
      <c r="B65" s="68"/>
      <c r="C65" s="68" t="s">
        <v>39</v>
      </c>
      <c r="D65" s="39">
        <v>10</v>
      </c>
      <c r="E65" s="23">
        <v>1</v>
      </c>
      <c r="F65" s="23"/>
      <c r="G65" s="23">
        <v>1</v>
      </c>
      <c r="H65" s="23"/>
      <c r="I65" s="84">
        <f t="shared" si="10"/>
        <v>0.2</v>
      </c>
      <c r="J65" s="23">
        <v>8</v>
      </c>
      <c r="K65" s="23"/>
      <c r="L65" s="40"/>
      <c r="M65" s="31">
        <v>2</v>
      </c>
      <c r="N65" s="23"/>
      <c r="O65" s="23"/>
      <c r="P65" s="23"/>
      <c r="Q65" s="23"/>
      <c r="R65" s="84">
        <f t="shared" si="11"/>
        <v>0</v>
      </c>
      <c r="S65" s="23">
        <v>2</v>
      </c>
      <c r="T65" s="23"/>
      <c r="U65" s="23"/>
      <c r="V65" s="89">
        <f t="shared" si="12"/>
        <v>0</v>
      </c>
    </row>
  </sheetData>
  <mergeCells count="6">
    <mergeCell ref="V35:V36"/>
    <mergeCell ref="G2:I2"/>
    <mergeCell ref="D2:F2"/>
    <mergeCell ref="J2:J3"/>
    <mergeCell ref="M35:U35"/>
    <mergeCell ref="D35:L35"/>
  </mergeCells>
  <pageMargins left="0.25" right="0.25" top="0.75" bottom="0.75" header="0.3" footer="0.3"/>
  <pageSetup scale="63" fitToHeight="0" orientation="landscape" r:id="rId1"/>
  <headerFooter>
    <oddHeader>&amp;C&amp;"-,Bold"ADVANCE Grant
Fall 2016</oddHeader>
    <oddFooter>&amp;R&amp;8Office of Institutional Research
produced on 9/14/2017</oddFoot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4" zoomScaleNormal="100" workbookViewId="0">
      <selection activeCell="C62" sqref="C62"/>
    </sheetView>
  </sheetViews>
  <sheetFormatPr defaultColWidth="8.85546875" defaultRowHeight="15" x14ac:dyDescent="0.25"/>
  <cols>
    <col min="1" max="1" width="30.7109375" style="232" bestFit="1" customWidth="1"/>
    <col min="2" max="2" width="9.7109375" style="232" customWidth="1"/>
    <col min="3" max="3" width="11.7109375" style="232" customWidth="1"/>
    <col min="4" max="8" width="9.7109375" style="232" customWidth="1"/>
    <col min="9" max="9" width="11.28515625" style="232" bestFit="1" customWidth="1"/>
    <col min="10" max="11" width="9.7109375" style="232" customWidth="1"/>
    <col min="12" max="16384" width="8.85546875" style="232"/>
  </cols>
  <sheetData>
    <row r="1" spans="1:7" ht="16.5" thickBot="1" x14ac:dyDescent="0.3">
      <c r="A1" s="3" t="s">
        <v>154</v>
      </c>
    </row>
    <row r="2" spans="1:7" ht="15" customHeight="1" x14ac:dyDescent="0.25">
      <c r="A2" s="11"/>
      <c r="B2" s="447" t="s">
        <v>58</v>
      </c>
      <c r="C2" s="448"/>
      <c r="D2" s="447" t="s">
        <v>57</v>
      </c>
      <c r="E2" s="448"/>
      <c r="F2" s="444" t="s">
        <v>0</v>
      </c>
      <c r="G2" s="446"/>
    </row>
    <row r="3" spans="1:7" ht="15.75" thickBot="1" x14ac:dyDescent="0.3">
      <c r="A3" s="22"/>
      <c r="B3" s="61" t="s">
        <v>16</v>
      </c>
      <c r="C3" s="424" t="s">
        <v>15</v>
      </c>
      <c r="D3" s="61" t="s">
        <v>16</v>
      </c>
      <c r="E3" s="424" t="s">
        <v>15</v>
      </c>
      <c r="F3" s="61" t="s">
        <v>16</v>
      </c>
      <c r="G3" s="424" t="s">
        <v>15</v>
      </c>
    </row>
    <row r="4" spans="1:7" s="2" customFormat="1" x14ac:dyDescent="0.25">
      <c r="A4" s="420" t="s">
        <v>159</v>
      </c>
      <c r="B4" s="421"/>
      <c r="C4" s="423">
        <v>1</v>
      </c>
      <c r="D4" s="421"/>
      <c r="E4" s="423"/>
      <c r="F4" s="421"/>
      <c r="G4" s="423"/>
    </row>
    <row r="5" spans="1:7" x14ac:dyDescent="0.25">
      <c r="A5" s="422" t="s">
        <v>160</v>
      </c>
      <c r="B5" s="38">
        <v>1</v>
      </c>
      <c r="C5" s="16"/>
      <c r="D5" s="38"/>
      <c r="E5" s="16"/>
      <c r="F5" s="38"/>
      <c r="G5" s="16"/>
    </row>
    <row r="6" spans="1:7" x14ac:dyDescent="0.25">
      <c r="A6" s="422" t="s">
        <v>161</v>
      </c>
      <c r="B6" s="38"/>
      <c r="C6" s="16">
        <v>1</v>
      </c>
      <c r="D6" s="38"/>
      <c r="E6" s="16"/>
      <c r="F6" s="38"/>
      <c r="G6" s="16"/>
    </row>
    <row r="7" spans="1:7" s="2" customFormat="1" x14ac:dyDescent="0.25">
      <c r="A7" s="422" t="s">
        <v>162</v>
      </c>
      <c r="B7" s="38">
        <v>1</v>
      </c>
      <c r="C7" s="16"/>
      <c r="D7" s="38"/>
      <c r="E7" s="16"/>
      <c r="F7" s="38"/>
      <c r="G7" s="16"/>
    </row>
    <row r="8" spans="1:7" x14ac:dyDescent="0.25">
      <c r="A8" s="422" t="s">
        <v>163</v>
      </c>
      <c r="B8" s="38"/>
      <c r="C8" s="16"/>
      <c r="D8" s="38">
        <v>1</v>
      </c>
      <c r="E8" s="16"/>
      <c r="F8" s="38"/>
      <c r="G8" s="16"/>
    </row>
    <row r="9" spans="1:7" ht="15.75" thickBot="1" x14ac:dyDescent="0.3">
      <c r="A9" s="425" t="s">
        <v>164</v>
      </c>
      <c r="B9" s="39"/>
      <c r="C9" s="40">
        <v>1</v>
      </c>
      <c r="D9" s="39"/>
      <c r="E9" s="40"/>
      <c r="F9" s="39"/>
      <c r="G9" s="40"/>
    </row>
    <row r="11" spans="1:7" ht="16.5" thickBot="1" x14ac:dyDescent="0.3">
      <c r="A11" s="3" t="s">
        <v>157</v>
      </c>
    </row>
    <row r="12" spans="1:7" x14ac:dyDescent="0.25">
      <c r="A12" s="11"/>
      <c r="B12" s="447" t="s">
        <v>58</v>
      </c>
      <c r="C12" s="448"/>
      <c r="D12" s="447" t="s">
        <v>57</v>
      </c>
      <c r="E12" s="448"/>
      <c r="F12" s="444" t="s">
        <v>134</v>
      </c>
      <c r="G12" s="446"/>
    </row>
    <row r="13" spans="1:7" ht="15.75" thickBot="1" x14ac:dyDescent="0.3">
      <c r="A13" s="22"/>
      <c r="B13" s="61" t="s">
        <v>16</v>
      </c>
      <c r="C13" s="424" t="s">
        <v>15</v>
      </c>
      <c r="D13" s="61" t="s">
        <v>16</v>
      </c>
      <c r="E13" s="424" t="s">
        <v>15</v>
      </c>
      <c r="F13" s="61" t="s">
        <v>16</v>
      </c>
      <c r="G13" s="424" t="s">
        <v>15</v>
      </c>
    </row>
    <row r="14" spans="1:7" s="2" customFormat="1" x14ac:dyDescent="0.25">
      <c r="A14" s="420" t="s">
        <v>160</v>
      </c>
      <c r="B14" s="421"/>
      <c r="C14" s="423">
        <v>1</v>
      </c>
      <c r="D14" s="421"/>
      <c r="E14" s="423"/>
      <c r="F14" s="421">
        <v>1</v>
      </c>
      <c r="G14" s="423">
        <v>1</v>
      </c>
    </row>
    <row r="15" spans="1:7" x14ac:dyDescent="0.25">
      <c r="A15" s="422" t="s">
        <v>166</v>
      </c>
      <c r="B15" s="38"/>
      <c r="C15" s="16">
        <v>1</v>
      </c>
      <c r="D15" s="38"/>
      <c r="E15" s="16"/>
      <c r="F15" s="38"/>
      <c r="G15" s="16"/>
    </row>
    <row r="16" spans="1:7" x14ac:dyDescent="0.25">
      <c r="A16" s="422" t="s">
        <v>167</v>
      </c>
      <c r="B16" s="38"/>
      <c r="C16" s="16"/>
      <c r="D16" s="38">
        <v>1</v>
      </c>
      <c r="E16" s="16">
        <v>1</v>
      </c>
      <c r="F16" s="38"/>
      <c r="G16" s="16"/>
    </row>
    <row r="17" spans="1:7" s="2" customFormat="1" x14ac:dyDescent="0.25">
      <c r="A17" s="422" t="s">
        <v>168</v>
      </c>
      <c r="B17" s="38">
        <v>1</v>
      </c>
      <c r="C17" s="16"/>
      <c r="D17" s="38"/>
      <c r="E17" s="16"/>
      <c r="F17" s="38"/>
      <c r="G17" s="16"/>
    </row>
    <row r="18" spans="1:7" s="2" customFormat="1" x14ac:dyDescent="0.25">
      <c r="A18" s="422" t="s">
        <v>169</v>
      </c>
      <c r="B18" s="38">
        <v>1</v>
      </c>
      <c r="C18" s="16"/>
      <c r="D18" s="38"/>
      <c r="E18" s="16"/>
      <c r="F18" s="38"/>
      <c r="G18" s="16"/>
    </row>
    <row r="19" spans="1:7" ht="15.75" thickBot="1" x14ac:dyDescent="0.3">
      <c r="A19" s="425" t="s">
        <v>170</v>
      </c>
      <c r="B19" s="39">
        <v>1</v>
      </c>
      <c r="C19" s="40"/>
      <c r="D19" s="39"/>
      <c r="E19" s="40"/>
      <c r="F19" s="39"/>
      <c r="G19" s="40"/>
    </row>
    <row r="21" spans="1:7" ht="16.5" thickBot="1" x14ac:dyDescent="0.3">
      <c r="A21" s="3" t="s">
        <v>158</v>
      </c>
    </row>
    <row r="22" spans="1:7" x14ac:dyDescent="0.25">
      <c r="A22" s="11"/>
      <c r="B22" s="447" t="s">
        <v>58</v>
      </c>
      <c r="C22" s="448"/>
      <c r="D22" s="447" t="s">
        <v>57</v>
      </c>
      <c r="E22" s="448"/>
      <c r="F22" s="444" t="s">
        <v>134</v>
      </c>
      <c r="G22" s="446"/>
    </row>
    <row r="23" spans="1:7" ht="15.75" thickBot="1" x14ac:dyDescent="0.3">
      <c r="A23" s="22"/>
      <c r="B23" s="61" t="s">
        <v>16</v>
      </c>
      <c r="C23" s="424" t="s">
        <v>15</v>
      </c>
      <c r="D23" s="61" t="s">
        <v>16</v>
      </c>
      <c r="E23" s="424" t="s">
        <v>15</v>
      </c>
      <c r="F23" s="61" t="s">
        <v>16</v>
      </c>
      <c r="G23" s="424" t="s">
        <v>15</v>
      </c>
    </row>
    <row r="24" spans="1:7" x14ac:dyDescent="0.25">
      <c r="A24" s="420" t="s">
        <v>171</v>
      </c>
      <c r="B24" s="421">
        <v>1</v>
      </c>
      <c r="C24" s="423"/>
      <c r="D24" s="421"/>
      <c r="E24" s="423"/>
      <c r="F24" s="421"/>
      <c r="G24" s="423"/>
    </row>
    <row r="25" spans="1:7" x14ac:dyDescent="0.25">
      <c r="A25" s="422" t="s">
        <v>172</v>
      </c>
      <c r="B25" s="38"/>
      <c r="C25" s="16">
        <v>1</v>
      </c>
      <c r="D25" s="38"/>
      <c r="E25" s="16"/>
      <c r="F25" s="38"/>
      <c r="G25" s="16"/>
    </row>
    <row r="26" spans="1:7" x14ac:dyDescent="0.25">
      <c r="A26" s="422" t="s">
        <v>160</v>
      </c>
      <c r="B26" s="38">
        <v>1</v>
      </c>
      <c r="C26" s="16"/>
      <c r="D26" s="38"/>
      <c r="E26" s="16"/>
      <c r="F26" s="38"/>
      <c r="G26" s="16"/>
    </row>
    <row r="27" spans="1:7" x14ac:dyDescent="0.25">
      <c r="A27" s="422" t="s">
        <v>173</v>
      </c>
      <c r="B27" s="38"/>
      <c r="C27" s="16"/>
      <c r="D27" s="38">
        <v>1</v>
      </c>
      <c r="E27" s="16"/>
      <c r="F27" s="38"/>
      <c r="G27" s="16"/>
    </row>
    <row r="28" spans="1:7" x14ac:dyDescent="0.25">
      <c r="A28" s="422" t="s">
        <v>174</v>
      </c>
      <c r="B28" s="38"/>
      <c r="C28" s="16"/>
      <c r="D28" s="38">
        <v>1</v>
      </c>
      <c r="E28" s="16"/>
      <c r="F28" s="38"/>
      <c r="G28" s="16"/>
    </row>
    <row r="29" spans="1:7" x14ac:dyDescent="0.25">
      <c r="A29" s="422" t="s">
        <v>175</v>
      </c>
      <c r="B29" s="38"/>
      <c r="C29" s="16"/>
      <c r="D29" s="38"/>
      <c r="E29" s="16"/>
      <c r="F29" s="38">
        <v>1</v>
      </c>
      <c r="G29" s="16"/>
    </row>
    <row r="30" spans="1:7" x14ac:dyDescent="0.25">
      <c r="A30" s="422" t="s">
        <v>176</v>
      </c>
      <c r="B30" s="38"/>
      <c r="C30" s="16"/>
      <c r="D30" s="38"/>
      <c r="E30" s="16"/>
      <c r="F30" s="38">
        <v>1</v>
      </c>
      <c r="G30" s="16"/>
    </row>
    <row r="31" spans="1:7" x14ac:dyDescent="0.25">
      <c r="A31" s="422" t="s">
        <v>177</v>
      </c>
      <c r="B31" s="38"/>
      <c r="C31" s="16">
        <v>1</v>
      </c>
      <c r="D31" s="38"/>
      <c r="E31" s="16">
        <v>1</v>
      </c>
      <c r="F31" s="38"/>
      <c r="G31" s="16"/>
    </row>
    <row r="32" spans="1:7" ht="15.75" thickBot="1" x14ac:dyDescent="0.3">
      <c r="A32" s="425" t="s">
        <v>178</v>
      </c>
      <c r="B32" s="39"/>
      <c r="C32" s="40"/>
      <c r="D32" s="39">
        <v>1</v>
      </c>
      <c r="E32" s="40"/>
      <c r="F32" s="39"/>
      <c r="G32" s="40"/>
    </row>
    <row r="34" spans="1:7" ht="16.5" thickBot="1" x14ac:dyDescent="0.3">
      <c r="A34" s="3" t="s">
        <v>155</v>
      </c>
    </row>
    <row r="35" spans="1:7" x14ac:dyDescent="0.25">
      <c r="A35" s="11"/>
      <c r="B35" s="447" t="s">
        <v>58</v>
      </c>
      <c r="C35" s="448"/>
      <c r="D35" s="447" t="s">
        <v>57</v>
      </c>
      <c r="E35" s="448"/>
      <c r="F35" s="444" t="s">
        <v>134</v>
      </c>
      <c r="G35" s="446"/>
    </row>
    <row r="36" spans="1:7" ht="15.75" thickBot="1" x14ac:dyDescent="0.3">
      <c r="A36" s="22"/>
      <c r="B36" s="61" t="s">
        <v>16</v>
      </c>
      <c r="C36" s="424" t="s">
        <v>15</v>
      </c>
      <c r="D36" s="61" t="s">
        <v>16</v>
      </c>
      <c r="E36" s="424" t="s">
        <v>15</v>
      </c>
      <c r="F36" s="61" t="s">
        <v>16</v>
      </c>
      <c r="G36" s="424" t="s">
        <v>15</v>
      </c>
    </row>
    <row r="37" spans="1:7" ht="15.75" thickBot="1" x14ac:dyDescent="0.3">
      <c r="A37" s="426" t="s">
        <v>179</v>
      </c>
      <c r="B37" s="427"/>
      <c r="C37" s="428">
        <v>1</v>
      </c>
      <c r="D37" s="427"/>
      <c r="E37" s="428"/>
      <c r="F37" s="427"/>
      <c r="G37" s="428"/>
    </row>
    <row r="38" spans="1:7" x14ac:dyDescent="0.25">
      <c r="A38" s="429" t="s">
        <v>156</v>
      </c>
    </row>
    <row r="39" spans="1:7" x14ac:dyDescent="0.25">
      <c r="A39" s="429"/>
    </row>
    <row r="40" spans="1:7" x14ac:dyDescent="0.25">
      <c r="A40" s="429" t="s">
        <v>165</v>
      </c>
    </row>
  </sheetData>
  <mergeCells count="12">
    <mergeCell ref="B2:C2"/>
    <mergeCell ref="D2:E2"/>
    <mergeCell ref="F2:G2"/>
    <mergeCell ref="B35:C35"/>
    <mergeCell ref="D35:E35"/>
    <mergeCell ref="F35:G35"/>
    <mergeCell ref="B12:C12"/>
    <mergeCell ref="D12:E12"/>
    <mergeCell ref="F12:G12"/>
    <mergeCell ref="F22:G22"/>
    <mergeCell ref="B22:C22"/>
    <mergeCell ref="D22:E22"/>
  </mergeCells>
  <pageMargins left="0.25" right="0.25" top="0.75" bottom="0.75" header="0.3" footer="0.3"/>
  <pageSetup scale="75" orientation="landscape" r:id="rId1"/>
  <headerFooter>
    <oddHeader>&amp;C&amp;"-,Bold"ADVANCE Grant
Fall 2016</oddHeader>
    <oddFooter>&amp;R&amp;8Office of Institutional Research
produced on 9/14/2017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3" zoomScaleNormal="100" workbookViewId="0">
      <selection activeCell="C62" sqref="C62"/>
    </sheetView>
  </sheetViews>
  <sheetFormatPr defaultRowHeight="15" x14ac:dyDescent="0.25"/>
  <cols>
    <col min="1" max="1" width="30.7109375" bestFit="1" customWidth="1"/>
    <col min="2" max="2" width="9.7109375" customWidth="1"/>
    <col min="3" max="3" width="11.7109375" customWidth="1"/>
    <col min="4" max="5" width="9.7109375" style="98" customWidth="1"/>
    <col min="6" max="6" width="9.7109375" customWidth="1"/>
    <col min="7" max="7" width="9.7109375" style="98" customWidth="1"/>
    <col min="8" max="11" width="9.7109375" customWidth="1"/>
    <col min="12" max="12" width="11.28515625" bestFit="1" customWidth="1"/>
    <col min="13" max="14" width="9.7109375" customWidth="1"/>
  </cols>
  <sheetData>
    <row r="1" spans="1:14" ht="16.5" thickBot="1" x14ac:dyDescent="0.3">
      <c r="A1" s="3" t="s">
        <v>132</v>
      </c>
    </row>
    <row r="2" spans="1:14" ht="15" customHeight="1" x14ac:dyDescent="0.25">
      <c r="A2" s="11"/>
      <c r="B2" s="447" t="s">
        <v>58</v>
      </c>
      <c r="C2" s="452"/>
      <c r="D2" s="448"/>
      <c r="E2" s="452" t="s">
        <v>57</v>
      </c>
      <c r="F2" s="452"/>
      <c r="G2" s="452"/>
      <c r="H2" s="444" t="s">
        <v>0</v>
      </c>
      <c r="I2" s="445"/>
      <c r="J2" s="446"/>
    </row>
    <row r="3" spans="1:14" ht="15.75" thickBot="1" x14ac:dyDescent="0.3">
      <c r="A3" s="15"/>
      <c r="B3" s="36" t="s">
        <v>16</v>
      </c>
      <c r="C3" s="32" t="s">
        <v>15</v>
      </c>
      <c r="D3" s="72" t="s">
        <v>41</v>
      </c>
      <c r="E3" s="35" t="s">
        <v>16</v>
      </c>
      <c r="F3" s="32" t="s">
        <v>15</v>
      </c>
      <c r="G3" s="290" t="s">
        <v>41</v>
      </c>
      <c r="H3" s="36" t="s">
        <v>16</v>
      </c>
      <c r="I3" s="32" t="s">
        <v>15</v>
      </c>
      <c r="J3" s="72" t="s">
        <v>41</v>
      </c>
    </row>
    <row r="4" spans="1:14" s="2" customFormat="1" x14ac:dyDescent="0.25">
      <c r="A4" s="108" t="s">
        <v>33</v>
      </c>
      <c r="B4" s="47">
        <f>SUM(B5:B6)</f>
        <v>7</v>
      </c>
      <c r="C4" s="48">
        <f>SUM(C5:C6)</f>
        <v>3</v>
      </c>
      <c r="D4" s="73">
        <f>IFERROR(C4/(B4+C4)," ")</f>
        <v>0.3</v>
      </c>
      <c r="E4" s="66">
        <f>SUM(E5:E6)</f>
        <v>1</v>
      </c>
      <c r="F4" s="48">
        <f>SUM(F5:F6)</f>
        <v>0</v>
      </c>
      <c r="G4" s="292">
        <f t="shared" ref="G4:G14" si="0">IFERROR(F4/(E4+F4)," ")</f>
        <v>0</v>
      </c>
      <c r="H4" s="47">
        <f t="shared" ref="H4:I4" si="1">SUM(H5:H6)</f>
        <v>1</v>
      </c>
      <c r="I4" s="48">
        <f t="shared" si="1"/>
        <v>0</v>
      </c>
      <c r="J4" s="73">
        <f>IFERROR(I4/(H4+I4)," ")</f>
        <v>0</v>
      </c>
    </row>
    <row r="5" spans="1:14" x14ac:dyDescent="0.25">
      <c r="A5" s="99" t="s">
        <v>1</v>
      </c>
      <c r="B5" s="38">
        <v>4</v>
      </c>
      <c r="C5" s="10">
        <v>2</v>
      </c>
      <c r="D5" s="74">
        <f t="shared" ref="D5:D14" si="2">IFERROR(C5/(B5+C5)," ")</f>
        <v>0.33333333333333331</v>
      </c>
      <c r="E5" s="30"/>
      <c r="F5" s="10"/>
      <c r="G5" s="101" t="str">
        <f t="shared" si="0"/>
        <v xml:space="preserve"> </v>
      </c>
      <c r="H5" s="38">
        <v>1</v>
      </c>
      <c r="I5" s="10"/>
      <c r="J5" s="74">
        <f t="shared" ref="J5:J14" si="3">IFERROR(I5/(H5+I5)," ")</f>
        <v>0</v>
      </c>
    </row>
    <row r="6" spans="1:14" ht="15.75" thickBot="1" x14ac:dyDescent="0.3">
      <c r="A6" s="100" t="s">
        <v>8</v>
      </c>
      <c r="B6" s="39">
        <v>3</v>
      </c>
      <c r="C6" s="23">
        <v>1</v>
      </c>
      <c r="D6" s="75">
        <f t="shared" si="2"/>
        <v>0.25</v>
      </c>
      <c r="E6" s="31">
        <v>1</v>
      </c>
      <c r="F6" s="23"/>
      <c r="G6" s="102">
        <f t="shared" si="0"/>
        <v>0</v>
      </c>
      <c r="H6" s="39"/>
      <c r="I6" s="23"/>
      <c r="J6" s="75" t="str">
        <f t="shared" si="3"/>
        <v xml:space="preserve"> </v>
      </c>
    </row>
    <row r="7" spans="1:14" s="2" customFormat="1" x14ac:dyDescent="0.25">
      <c r="A7" s="108" t="s">
        <v>34</v>
      </c>
      <c r="B7" s="47">
        <f>SUM(B8:B9)</f>
        <v>2</v>
      </c>
      <c r="C7" s="48">
        <f>SUM(C8:C9)</f>
        <v>3</v>
      </c>
      <c r="D7" s="73">
        <f t="shared" si="2"/>
        <v>0.6</v>
      </c>
      <c r="E7" s="66">
        <f>SUM(E8:E9)</f>
        <v>0</v>
      </c>
      <c r="F7" s="48">
        <f>SUM(F8:F9)</f>
        <v>0</v>
      </c>
      <c r="G7" s="292" t="str">
        <f t="shared" si="0"/>
        <v xml:space="preserve"> </v>
      </c>
      <c r="H7" s="47">
        <f t="shared" ref="H7:I7" si="4">SUM(H8:H9)</f>
        <v>0</v>
      </c>
      <c r="I7" s="48">
        <f t="shared" si="4"/>
        <v>0</v>
      </c>
      <c r="J7" s="73" t="str">
        <f t="shared" si="3"/>
        <v xml:space="preserve"> </v>
      </c>
    </row>
    <row r="8" spans="1:14" x14ac:dyDescent="0.25">
      <c r="A8" s="99" t="s">
        <v>35</v>
      </c>
      <c r="B8" s="38"/>
      <c r="C8" s="10"/>
      <c r="D8" s="74" t="str">
        <f t="shared" si="2"/>
        <v xml:space="preserve"> </v>
      </c>
      <c r="E8" s="30"/>
      <c r="F8" s="10"/>
      <c r="G8" s="101" t="str">
        <f t="shared" si="0"/>
        <v xml:space="preserve"> </v>
      </c>
      <c r="H8" s="38"/>
      <c r="I8" s="10"/>
      <c r="J8" s="74" t="str">
        <f t="shared" si="3"/>
        <v xml:space="preserve"> </v>
      </c>
    </row>
    <row r="9" spans="1:14" ht="15.75" thickBot="1" x14ac:dyDescent="0.3">
      <c r="A9" s="100" t="s">
        <v>36</v>
      </c>
      <c r="B9" s="39">
        <v>2</v>
      </c>
      <c r="C9" s="23">
        <v>3</v>
      </c>
      <c r="D9" s="75">
        <f t="shared" si="2"/>
        <v>0.6</v>
      </c>
      <c r="E9" s="31"/>
      <c r="F9" s="23"/>
      <c r="G9" s="102" t="str">
        <f t="shared" si="0"/>
        <v xml:space="preserve"> </v>
      </c>
      <c r="H9" s="39"/>
      <c r="I9" s="23"/>
      <c r="J9" s="75" t="str">
        <f t="shared" si="3"/>
        <v xml:space="preserve"> </v>
      </c>
    </row>
    <row r="10" spans="1:14" s="2" customFormat="1" x14ac:dyDescent="0.25">
      <c r="A10" s="110" t="s">
        <v>59</v>
      </c>
      <c r="B10" s="54">
        <f>SUM(B11:B14)</f>
        <v>6</v>
      </c>
      <c r="C10" s="55">
        <f>SUM(C11:C14)</f>
        <v>9</v>
      </c>
      <c r="D10" s="76">
        <f>IFERROR(C10/(B10+C10)," ")</f>
        <v>0.6</v>
      </c>
      <c r="E10" s="59">
        <f t="shared" ref="E10:F10" si="5">SUM(E11:E14)</f>
        <v>1</v>
      </c>
      <c r="F10" s="55">
        <f t="shared" si="5"/>
        <v>4</v>
      </c>
      <c r="G10" s="291">
        <f t="shared" si="0"/>
        <v>0.8</v>
      </c>
      <c r="H10" s="54">
        <f t="shared" ref="H10:I10" si="6">SUM(H11:H14)</f>
        <v>0</v>
      </c>
      <c r="I10" s="55">
        <f t="shared" si="6"/>
        <v>0</v>
      </c>
      <c r="J10" s="76" t="str">
        <f t="shared" si="3"/>
        <v xml:space="preserve"> </v>
      </c>
    </row>
    <row r="11" spans="1:14" s="2" customFormat="1" x14ac:dyDescent="0.25">
      <c r="A11" s="99" t="s">
        <v>94</v>
      </c>
      <c r="B11" s="38"/>
      <c r="C11" s="30"/>
      <c r="D11" s="74" t="str">
        <f>IFERROR(C11/(B11+C11)," ")</f>
        <v xml:space="preserve"> </v>
      </c>
      <c r="E11" s="30"/>
      <c r="F11" s="10">
        <v>1</v>
      </c>
      <c r="G11" s="101">
        <f>IFERROR(F11/(E11+F11)," ")</f>
        <v>1</v>
      </c>
      <c r="H11" s="38"/>
      <c r="I11" s="10"/>
      <c r="J11" s="74" t="str">
        <f>IFERROR(I11/(H11+I11)," ")</f>
        <v xml:space="preserve"> </v>
      </c>
    </row>
    <row r="12" spans="1:14" x14ac:dyDescent="0.25">
      <c r="A12" s="99" t="s">
        <v>60</v>
      </c>
      <c r="B12" s="38">
        <v>1</v>
      </c>
      <c r="C12" s="10">
        <v>4</v>
      </c>
      <c r="D12" s="74">
        <f t="shared" si="2"/>
        <v>0.8</v>
      </c>
      <c r="E12" s="30">
        <v>1</v>
      </c>
      <c r="F12" s="10">
        <v>1</v>
      </c>
      <c r="G12" s="101">
        <f t="shared" si="0"/>
        <v>0.5</v>
      </c>
      <c r="H12" s="38"/>
      <c r="I12" s="10"/>
      <c r="J12" s="74" t="str">
        <f t="shared" si="3"/>
        <v xml:space="preserve"> </v>
      </c>
    </row>
    <row r="13" spans="1:14" x14ac:dyDescent="0.25">
      <c r="A13" s="99" t="s">
        <v>61</v>
      </c>
      <c r="B13" s="38">
        <v>3</v>
      </c>
      <c r="C13" s="10">
        <v>1</v>
      </c>
      <c r="D13" s="74">
        <f t="shared" si="2"/>
        <v>0.25</v>
      </c>
      <c r="E13" s="30"/>
      <c r="F13" s="10">
        <v>2</v>
      </c>
      <c r="G13" s="101">
        <f t="shared" si="0"/>
        <v>1</v>
      </c>
      <c r="H13" s="38"/>
      <c r="I13" s="10"/>
      <c r="J13" s="74" t="str">
        <f t="shared" si="3"/>
        <v xml:space="preserve"> </v>
      </c>
    </row>
    <row r="14" spans="1:14" ht="15.75" thickBot="1" x14ac:dyDescent="0.3">
      <c r="A14" s="100" t="s">
        <v>62</v>
      </c>
      <c r="B14" s="39">
        <v>2</v>
      </c>
      <c r="C14" s="23">
        <v>4</v>
      </c>
      <c r="D14" s="75">
        <f t="shared" si="2"/>
        <v>0.66666666666666663</v>
      </c>
      <c r="E14" s="31"/>
      <c r="F14" s="23"/>
      <c r="G14" s="102" t="str">
        <f t="shared" si="0"/>
        <v xml:space="preserve"> </v>
      </c>
      <c r="H14" s="39"/>
      <c r="I14" s="23"/>
      <c r="J14" s="75" t="str">
        <f t="shared" si="3"/>
        <v xml:space="preserve"> </v>
      </c>
    </row>
    <row r="16" spans="1:14" ht="16.5" thickBot="1" x14ac:dyDescent="0.3">
      <c r="A16" s="3" t="s">
        <v>133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11"/>
      <c r="B17" s="449" t="s">
        <v>58</v>
      </c>
      <c r="C17" s="450"/>
      <c r="D17" s="450"/>
      <c r="E17" s="450"/>
      <c r="F17" s="450"/>
      <c r="G17" s="451"/>
      <c r="H17" s="449" t="s">
        <v>57</v>
      </c>
      <c r="I17" s="450"/>
      <c r="J17" s="450"/>
      <c r="K17" s="451"/>
      <c r="L17" s="449" t="s">
        <v>0</v>
      </c>
      <c r="M17" s="450"/>
      <c r="N17" s="451"/>
    </row>
    <row r="18" spans="1:14" ht="45" customHeight="1" thickBot="1" x14ac:dyDescent="0.3">
      <c r="A18" s="15"/>
      <c r="B18" s="36" t="s">
        <v>23</v>
      </c>
      <c r="C18" s="33" t="s">
        <v>47</v>
      </c>
      <c r="D18" s="81" t="s">
        <v>64</v>
      </c>
      <c r="E18" s="32" t="s">
        <v>24</v>
      </c>
      <c r="F18" s="34" t="s">
        <v>63</v>
      </c>
      <c r="G18" s="37" t="s">
        <v>31</v>
      </c>
      <c r="H18" s="312" t="s">
        <v>23</v>
      </c>
      <c r="I18" s="306" t="s">
        <v>64</v>
      </c>
      <c r="J18" s="300" t="s">
        <v>24</v>
      </c>
      <c r="K18" s="37" t="s">
        <v>31</v>
      </c>
      <c r="L18" s="312" t="s">
        <v>23</v>
      </c>
      <c r="M18" s="306" t="s">
        <v>64</v>
      </c>
      <c r="N18" s="185" t="s">
        <v>24</v>
      </c>
    </row>
    <row r="19" spans="1:14" s="2" customFormat="1" x14ac:dyDescent="0.25">
      <c r="A19" s="108" t="s">
        <v>33</v>
      </c>
      <c r="B19" s="47">
        <f>SUM(B20:B21)</f>
        <v>3</v>
      </c>
      <c r="C19" s="48">
        <f>SUM(C20:C21)</f>
        <v>0</v>
      </c>
      <c r="D19" s="82">
        <f>IFERROR((B19+C19)/(B19+C19+E19)," ")</f>
        <v>0.42857142857142855</v>
      </c>
      <c r="E19" s="48">
        <f t="shared" ref="E19:H19" si="7">SUM(E20:E21)</f>
        <v>4</v>
      </c>
      <c r="F19" s="67">
        <f t="shared" si="7"/>
        <v>3</v>
      </c>
      <c r="G19" s="49">
        <f t="shared" si="7"/>
        <v>0</v>
      </c>
      <c r="H19" s="47">
        <f t="shared" si="7"/>
        <v>0</v>
      </c>
      <c r="I19" s="322">
        <f>IFERROR((H19)/(H19+J19)," ")</f>
        <v>0</v>
      </c>
      <c r="J19" s="301">
        <f t="shared" ref="J19:L19" si="8">SUM(J20:J21)</f>
        <v>1</v>
      </c>
      <c r="K19" s="49">
        <f t="shared" si="8"/>
        <v>0</v>
      </c>
      <c r="L19" s="47">
        <f t="shared" si="8"/>
        <v>0</v>
      </c>
      <c r="M19" s="307">
        <f>IFERROR(L19/(L19+N19)," ")</f>
        <v>0</v>
      </c>
      <c r="N19" s="49">
        <f>SUM(N20:N21)</f>
        <v>1</v>
      </c>
    </row>
    <row r="20" spans="1:14" x14ac:dyDescent="0.25">
      <c r="A20" s="99" t="s">
        <v>1</v>
      </c>
      <c r="B20" s="38">
        <v>2</v>
      </c>
      <c r="C20" s="10"/>
      <c r="D20" s="83">
        <f t="shared" ref="D20:D29" si="9">IFERROR((B20+C20)/(B20+C20+E20)," ")</f>
        <v>0.5</v>
      </c>
      <c r="E20" s="10">
        <v>2</v>
      </c>
      <c r="F20" s="28">
        <v>2</v>
      </c>
      <c r="G20" s="16"/>
      <c r="H20" s="38"/>
      <c r="I20" s="313" t="str">
        <f t="shared" ref="I20:I29" si="10">IFERROR((H20)/(H20+J20)," ")</f>
        <v xml:space="preserve"> </v>
      </c>
      <c r="J20" s="302"/>
      <c r="K20" s="16"/>
      <c r="L20" s="38"/>
      <c r="M20" s="308">
        <f t="shared" ref="M20:M29" si="11">IFERROR(L20/(L20+N20)," ")</f>
        <v>0</v>
      </c>
      <c r="N20" s="16">
        <v>1</v>
      </c>
    </row>
    <row r="21" spans="1:14" ht="15.75" thickBot="1" x14ac:dyDescent="0.3">
      <c r="A21" s="100" t="s">
        <v>8</v>
      </c>
      <c r="B21" s="39">
        <v>1</v>
      </c>
      <c r="C21" s="23"/>
      <c r="D21" s="84">
        <f t="shared" si="9"/>
        <v>0.33333333333333331</v>
      </c>
      <c r="E21" s="23">
        <v>2</v>
      </c>
      <c r="F21" s="29">
        <v>1</v>
      </c>
      <c r="G21" s="40"/>
      <c r="H21" s="39"/>
      <c r="I21" s="320">
        <f t="shared" si="10"/>
        <v>0</v>
      </c>
      <c r="J21" s="303">
        <v>1</v>
      </c>
      <c r="K21" s="40"/>
      <c r="L21" s="39"/>
      <c r="M21" s="309" t="str">
        <f t="shared" si="11"/>
        <v xml:space="preserve"> </v>
      </c>
      <c r="N21" s="40"/>
    </row>
    <row r="22" spans="1:14" s="2" customFormat="1" x14ac:dyDescent="0.25">
      <c r="A22" s="110" t="s">
        <v>34</v>
      </c>
      <c r="B22" s="54">
        <f>SUM(B23:B24)</f>
        <v>0</v>
      </c>
      <c r="C22" s="55">
        <f>SUM(C23:C24)</f>
        <v>0</v>
      </c>
      <c r="D22" s="85">
        <f t="shared" si="9"/>
        <v>0</v>
      </c>
      <c r="E22" s="55">
        <f t="shared" ref="E22:H22" si="12">SUM(E23:E24)</f>
        <v>1</v>
      </c>
      <c r="F22" s="60">
        <f t="shared" si="12"/>
        <v>0</v>
      </c>
      <c r="G22" s="56">
        <f t="shared" si="12"/>
        <v>4</v>
      </c>
      <c r="H22" s="54">
        <f t="shared" si="12"/>
        <v>0</v>
      </c>
      <c r="I22" s="314" t="str">
        <f t="shared" si="10"/>
        <v xml:space="preserve"> </v>
      </c>
      <c r="J22" s="304">
        <f t="shared" ref="J22:L22" si="13">SUM(J23:J24)</f>
        <v>0</v>
      </c>
      <c r="K22" s="56">
        <f t="shared" si="13"/>
        <v>0</v>
      </c>
      <c r="L22" s="54">
        <f t="shared" si="13"/>
        <v>0</v>
      </c>
      <c r="M22" s="310" t="str">
        <f t="shared" si="11"/>
        <v xml:space="preserve"> </v>
      </c>
      <c r="N22" s="56">
        <f>SUM(N23:N24)</f>
        <v>0</v>
      </c>
    </row>
    <row r="23" spans="1:14" x14ac:dyDescent="0.25">
      <c r="A23" s="99" t="s">
        <v>35</v>
      </c>
      <c r="B23" s="38"/>
      <c r="C23" s="10"/>
      <c r="D23" s="83" t="str">
        <f t="shared" si="9"/>
        <v xml:space="preserve"> </v>
      </c>
      <c r="E23" s="10"/>
      <c r="F23" s="28"/>
      <c r="G23" s="16"/>
      <c r="H23" s="38"/>
      <c r="I23" s="313" t="str">
        <f t="shared" si="10"/>
        <v xml:space="preserve"> </v>
      </c>
      <c r="J23" s="302"/>
      <c r="K23" s="16"/>
      <c r="L23" s="38"/>
      <c r="M23" s="308" t="str">
        <f t="shared" si="11"/>
        <v xml:space="preserve"> </v>
      </c>
      <c r="N23" s="16"/>
    </row>
    <row r="24" spans="1:14" ht="15.75" thickBot="1" x14ac:dyDescent="0.3">
      <c r="A24" s="179" t="s">
        <v>36</v>
      </c>
      <c r="B24" s="42"/>
      <c r="C24" s="43"/>
      <c r="D24" s="86">
        <f t="shared" si="9"/>
        <v>0</v>
      </c>
      <c r="E24" s="43">
        <v>1</v>
      </c>
      <c r="F24" s="261"/>
      <c r="G24" s="44">
        <v>4</v>
      </c>
      <c r="H24" s="42"/>
      <c r="I24" s="315" t="str">
        <f t="shared" si="10"/>
        <v xml:space="preserve"> </v>
      </c>
      <c r="J24" s="305"/>
      <c r="K24" s="44"/>
      <c r="L24" s="42"/>
      <c r="M24" s="311" t="str">
        <f t="shared" si="11"/>
        <v xml:space="preserve"> </v>
      </c>
      <c r="N24" s="44"/>
    </row>
    <row r="25" spans="1:14" s="2" customFormat="1" x14ac:dyDescent="0.25">
      <c r="A25" s="108" t="s">
        <v>59</v>
      </c>
      <c r="B25" s="47">
        <f>SUM(B26:B29)</f>
        <v>2</v>
      </c>
      <c r="C25" s="48">
        <f>SUM(C26:C29)</f>
        <v>1</v>
      </c>
      <c r="D25" s="82">
        <f t="shared" si="9"/>
        <v>0.27272727272727271</v>
      </c>
      <c r="E25" s="48">
        <f t="shared" ref="E25:H25" si="14">SUM(E26:E29)</f>
        <v>8</v>
      </c>
      <c r="F25" s="67">
        <f>SUM(F26:F29)</f>
        <v>3</v>
      </c>
      <c r="G25" s="49">
        <f t="shared" si="14"/>
        <v>1</v>
      </c>
      <c r="H25" s="47">
        <f t="shared" si="14"/>
        <v>1</v>
      </c>
      <c r="I25" s="82">
        <f t="shared" si="10"/>
        <v>0.25</v>
      </c>
      <c r="J25" s="48">
        <f t="shared" ref="J25:L25" si="15">SUM(J26:J29)</f>
        <v>3</v>
      </c>
      <c r="K25" s="49">
        <f t="shared" si="15"/>
        <v>1</v>
      </c>
      <c r="L25" s="47">
        <f t="shared" si="15"/>
        <v>1</v>
      </c>
      <c r="M25" s="307">
        <f t="shared" si="11"/>
        <v>1</v>
      </c>
      <c r="N25" s="49">
        <f>SUM(N26:N29)</f>
        <v>0</v>
      </c>
    </row>
    <row r="26" spans="1:14" s="2" customFormat="1" x14ac:dyDescent="0.25">
      <c r="A26" s="99" t="s">
        <v>94</v>
      </c>
      <c r="B26" s="38"/>
      <c r="C26" s="30"/>
      <c r="D26" s="83" t="str">
        <f t="shared" si="9"/>
        <v xml:space="preserve"> </v>
      </c>
      <c r="E26" s="30"/>
      <c r="F26" s="299"/>
      <c r="G26" s="16"/>
      <c r="H26" s="38">
        <v>1</v>
      </c>
      <c r="I26" s="83">
        <f t="shared" si="10"/>
        <v>1</v>
      </c>
      <c r="J26" s="10"/>
      <c r="K26" s="16"/>
      <c r="L26" s="38"/>
      <c r="M26" s="317" t="str">
        <f t="shared" si="11"/>
        <v xml:space="preserve"> </v>
      </c>
      <c r="N26" s="318"/>
    </row>
    <row r="27" spans="1:14" x14ac:dyDescent="0.25">
      <c r="A27" s="99" t="s">
        <v>60</v>
      </c>
      <c r="B27" s="38">
        <v>1</v>
      </c>
      <c r="C27" s="10"/>
      <c r="D27" s="83">
        <f t="shared" si="9"/>
        <v>0.33333333333333331</v>
      </c>
      <c r="E27" s="10">
        <v>2</v>
      </c>
      <c r="F27" s="28">
        <v>2</v>
      </c>
      <c r="G27" s="16"/>
      <c r="H27" s="38"/>
      <c r="I27" s="319">
        <f t="shared" si="10"/>
        <v>0</v>
      </c>
      <c r="J27" s="302">
        <v>1</v>
      </c>
      <c r="K27" s="16">
        <v>1</v>
      </c>
      <c r="L27" s="38">
        <v>1</v>
      </c>
      <c r="M27" s="308">
        <f t="shared" si="11"/>
        <v>1</v>
      </c>
      <c r="N27" s="16"/>
    </row>
    <row r="28" spans="1:14" x14ac:dyDescent="0.25">
      <c r="A28" s="99" t="s">
        <v>61</v>
      </c>
      <c r="B28" s="38"/>
      <c r="C28" s="10">
        <v>1</v>
      </c>
      <c r="D28" s="83">
        <f t="shared" si="9"/>
        <v>0.25</v>
      </c>
      <c r="E28" s="10">
        <v>3</v>
      </c>
      <c r="F28" s="28"/>
      <c r="G28" s="16"/>
      <c r="H28" s="38"/>
      <c r="I28" s="319">
        <f t="shared" si="10"/>
        <v>0</v>
      </c>
      <c r="J28" s="302">
        <v>2</v>
      </c>
      <c r="K28" s="16"/>
      <c r="L28" s="38"/>
      <c r="M28" s="308" t="str">
        <f t="shared" si="11"/>
        <v xml:space="preserve"> </v>
      </c>
      <c r="N28" s="16"/>
    </row>
    <row r="29" spans="1:14" ht="15.75" thickBot="1" x14ac:dyDescent="0.3">
      <c r="A29" s="100" t="s">
        <v>62</v>
      </c>
      <c r="B29" s="39">
        <v>1</v>
      </c>
      <c r="C29" s="23"/>
      <c r="D29" s="84">
        <f t="shared" si="9"/>
        <v>0.25</v>
      </c>
      <c r="E29" s="23">
        <v>3</v>
      </c>
      <c r="F29" s="29">
        <v>1</v>
      </c>
      <c r="G29" s="40">
        <v>1</v>
      </c>
      <c r="H29" s="39"/>
      <c r="I29" s="320" t="str">
        <f t="shared" si="10"/>
        <v xml:space="preserve"> </v>
      </c>
      <c r="J29" s="303"/>
      <c r="K29" s="40"/>
      <c r="L29" s="39"/>
      <c r="M29" s="309" t="str">
        <f t="shared" si="11"/>
        <v xml:space="preserve"> </v>
      </c>
      <c r="N29" s="40"/>
    </row>
    <row r="30" spans="1:14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ht="15.75" thickBot="1" x14ac:dyDescent="0.3">
      <c r="M31" s="316"/>
    </row>
    <row r="32" spans="1:14" ht="16.5" thickBot="1" x14ac:dyDescent="0.3">
      <c r="A32" s="3" t="s">
        <v>130</v>
      </c>
    </row>
    <row r="33" spans="1:13" x14ac:dyDescent="0.25">
      <c r="A33" s="11"/>
      <c r="B33" s="444" t="s">
        <v>58</v>
      </c>
      <c r="C33" s="445"/>
      <c r="D33" s="446"/>
      <c r="E33" s="445" t="s">
        <v>57</v>
      </c>
      <c r="F33" s="445"/>
      <c r="G33" s="446"/>
      <c r="H33" s="445" t="s">
        <v>134</v>
      </c>
      <c r="I33" s="445"/>
      <c r="J33" s="446"/>
    </row>
    <row r="34" spans="1:13" ht="15.75" thickBot="1" x14ac:dyDescent="0.3">
      <c r="A34" s="15"/>
      <c r="B34" s="36" t="s">
        <v>16</v>
      </c>
      <c r="C34" s="32" t="s">
        <v>15</v>
      </c>
      <c r="D34" s="72" t="s">
        <v>41</v>
      </c>
      <c r="E34" s="35" t="s">
        <v>16</v>
      </c>
      <c r="F34" s="32" t="s">
        <v>15</v>
      </c>
      <c r="G34" s="72" t="s">
        <v>41</v>
      </c>
      <c r="H34" s="35" t="s">
        <v>16</v>
      </c>
      <c r="I34" s="32" t="s">
        <v>15</v>
      </c>
      <c r="J34" s="72" t="s">
        <v>41</v>
      </c>
    </row>
    <row r="35" spans="1:13" s="2" customFormat="1" x14ac:dyDescent="0.25">
      <c r="A35" s="108" t="s">
        <v>33</v>
      </c>
      <c r="B35" s="47">
        <f>SUM(B36:B37)</f>
        <v>8</v>
      </c>
      <c r="C35" s="48">
        <f t="shared" ref="C35" si="16">SUM(C36:C37)</f>
        <v>5</v>
      </c>
      <c r="D35" s="73">
        <f>IFERROR(C35/(B35+C35)," ")</f>
        <v>0.38461538461538464</v>
      </c>
      <c r="E35" s="66">
        <f t="shared" ref="E35:F35" si="17">SUM(E36:E37)</f>
        <v>2</v>
      </c>
      <c r="F35" s="109">
        <f t="shared" si="17"/>
        <v>0</v>
      </c>
      <c r="G35" s="73">
        <f t="shared" ref="G35:G46" si="18">IFERROR(F35/(E35+F35)," ")</f>
        <v>0</v>
      </c>
      <c r="H35" s="66">
        <f t="shared" ref="H35" si="19">SUM(H36:H37)</f>
        <v>1</v>
      </c>
      <c r="I35" s="109">
        <f t="shared" ref="I35" si="20">SUM(I36:I37)</f>
        <v>0</v>
      </c>
      <c r="J35" s="73">
        <f t="shared" ref="J35:J38" si="21">IFERROR(I35/(H35+I35)," ")</f>
        <v>0</v>
      </c>
    </row>
    <row r="36" spans="1:13" x14ac:dyDescent="0.25">
      <c r="A36" s="99" t="s">
        <v>1</v>
      </c>
      <c r="B36" s="38">
        <v>2</v>
      </c>
      <c r="C36" s="10">
        <v>3</v>
      </c>
      <c r="D36" s="74">
        <f t="shared" ref="D36:D46" si="22">IFERROR(C36/(B36+C36)," ")</f>
        <v>0.6</v>
      </c>
      <c r="E36" s="30">
        <v>2</v>
      </c>
      <c r="F36" s="103"/>
      <c r="G36" s="74">
        <f t="shared" si="18"/>
        <v>0</v>
      </c>
      <c r="H36" s="30"/>
      <c r="I36" s="103"/>
      <c r="J36" s="74" t="str">
        <f t="shared" si="21"/>
        <v xml:space="preserve"> </v>
      </c>
    </row>
    <row r="37" spans="1:13" ht="15.75" thickBot="1" x14ac:dyDescent="0.3">
      <c r="A37" s="100" t="s">
        <v>8</v>
      </c>
      <c r="B37" s="39">
        <v>6</v>
      </c>
      <c r="C37" s="23">
        <v>2</v>
      </c>
      <c r="D37" s="75">
        <f t="shared" si="22"/>
        <v>0.25</v>
      </c>
      <c r="E37" s="31"/>
      <c r="F37" s="107"/>
      <c r="G37" s="75" t="str">
        <f t="shared" si="18"/>
        <v xml:space="preserve"> </v>
      </c>
      <c r="H37" s="31">
        <v>1</v>
      </c>
      <c r="I37" s="107"/>
      <c r="J37" s="75">
        <f t="shared" si="21"/>
        <v>0</v>
      </c>
    </row>
    <row r="38" spans="1:13" s="2" customFormat="1" x14ac:dyDescent="0.25">
      <c r="A38" s="108" t="s">
        <v>34</v>
      </c>
      <c r="B38" s="47">
        <f>SUM(B39:B40)</f>
        <v>2</v>
      </c>
      <c r="C38" s="48">
        <f t="shared" ref="C38" si="23">SUM(C39:C40)</f>
        <v>2</v>
      </c>
      <c r="D38" s="73">
        <f t="shared" si="22"/>
        <v>0.5</v>
      </c>
      <c r="E38" s="66">
        <f t="shared" ref="E38:F38" si="24">SUM(E39:E40)</f>
        <v>0</v>
      </c>
      <c r="F38" s="109">
        <f t="shared" si="24"/>
        <v>0</v>
      </c>
      <c r="G38" s="73" t="str">
        <f t="shared" si="18"/>
        <v xml:space="preserve"> </v>
      </c>
      <c r="H38" s="66">
        <f t="shared" ref="H38" si="25">SUM(H39:H40)</f>
        <v>1</v>
      </c>
      <c r="I38" s="109">
        <f t="shared" ref="I38" si="26">SUM(I39:I40)</f>
        <v>0</v>
      </c>
      <c r="J38" s="73">
        <f t="shared" si="21"/>
        <v>0</v>
      </c>
    </row>
    <row r="39" spans="1:13" s="2" customFormat="1" x14ac:dyDescent="0.25">
      <c r="A39" s="111" t="s">
        <v>35</v>
      </c>
      <c r="B39" s="38">
        <v>1</v>
      </c>
      <c r="C39" s="288"/>
      <c r="D39" s="293"/>
      <c r="E39" s="294"/>
      <c r="F39" s="295"/>
      <c r="G39" s="293"/>
      <c r="H39" s="294"/>
      <c r="I39" s="295"/>
      <c r="J39" s="293"/>
    </row>
    <row r="40" spans="1:13" ht="15.75" thickBot="1" x14ac:dyDescent="0.3">
      <c r="A40" s="100" t="s">
        <v>36</v>
      </c>
      <c r="B40" s="39">
        <v>1</v>
      </c>
      <c r="C40" s="23">
        <v>2</v>
      </c>
      <c r="D40" s="75">
        <f t="shared" si="22"/>
        <v>0.66666666666666663</v>
      </c>
      <c r="E40" s="31"/>
      <c r="F40" s="107"/>
      <c r="G40" s="75" t="str">
        <f t="shared" si="18"/>
        <v xml:space="preserve"> </v>
      </c>
      <c r="H40" s="31">
        <v>1</v>
      </c>
      <c r="I40" s="107"/>
      <c r="J40" s="75">
        <f t="shared" ref="J40:J41" si="27">IFERROR(I40/(H40+I40)," ")</f>
        <v>0</v>
      </c>
    </row>
    <row r="41" spans="1:13" s="2" customFormat="1" x14ac:dyDescent="0.25">
      <c r="A41" s="108" t="s">
        <v>59</v>
      </c>
      <c r="B41" s="47">
        <f>SUM(B42:B45)</f>
        <v>9</v>
      </c>
      <c r="C41" s="48">
        <f>SUM(C42:C45)</f>
        <v>7</v>
      </c>
      <c r="D41" s="73">
        <f t="shared" si="22"/>
        <v>0.4375</v>
      </c>
      <c r="E41" s="66">
        <f t="shared" ref="E41:F41" si="28">SUM(E42:E45)</f>
        <v>1</v>
      </c>
      <c r="F41" s="109">
        <f t="shared" si="28"/>
        <v>0</v>
      </c>
      <c r="G41" s="73">
        <f t="shared" si="18"/>
        <v>0</v>
      </c>
      <c r="H41" s="66">
        <f t="shared" ref="H41" si="29">SUM(H42:H45)</f>
        <v>1</v>
      </c>
      <c r="I41" s="109">
        <f t="shared" ref="I41" si="30">SUM(I42:I45)</f>
        <v>1</v>
      </c>
      <c r="J41" s="73">
        <f t="shared" si="27"/>
        <v>0.5</v>
      </c>
      <c r="K41"/>
    </row>
    <row r="42" spans="1:13" s="2" customFormat="1" x14ac:dyDescent="0.25">
      <c r="A42" s="99" t="s">
        <v>94</v>
      </c>
      <c r="B42" s="38">
        <v>1</v>
      </c>
      <c r="C42" s="30"/>
      <c r="D42" s="74">
        <f>IFERROR(C42/(B42+C42)," ")</f>
        <v>0</v>
      </c>
      <c r="E42" s="30"/>
      <c r="F42" s="10"/>
      <c r="G42" s="74" t="str">
        <f>IFERROR(F42/(E42+F42)," ")</f>
        <v xml:space="preserve"> </v>
      </c>
      <c r="H42" s="30">
        <v>1</v>
      </c>
      <c r="I42" s="10"/>
      <c r="J42" s="74">
        <f>IFERROR(I42/(H42+I42)," ")</f>
        <v>0</v>
      </c>
      <c r="K42"/>
    </row>
    <row r="43" spans="1:13" x14ac:dyDescent="0.25">
      <c r="A43" s="99" t="s">
        <v>60</v>
      </c>
      <c r="B43" s="38">
        <v>1</v>
      </c>
      <c r="C43" s="10">
        <v>3</v>
      </c>
      <c r="D43" s="74">
        <f t="shared" si="22"/>
        <v>0.75</v>
      </c>
      <c r="E43" s="30">
        <v>1</v>
      </c>
      <c r="F43" s="103"/>
      <c r="G43" s="74">
        <f t="shared" si="18"/>
        <v>0</v>
      </c>
      <c r="H43" s="30"/>
      <c r="I43" s="103"/>
      <c r="J43" s="74" t="str">
        <f t="shared" ref="J43:J45" si="31">IFERROR(I43/(H43+I43)," ")</f>
        <v xml:space="preserve"> </v>
      </c>
    </row>
    <row r="44" spans="1:13" x14ac:dyDescent="0.25">
      <c r="A44" s="99" t="s">
        <v>61</v>
      </c>
      <c r="B44" s="38">
        <v>2</v>
      </c>
      <c r="C44" s="10">
        <v>1</v>
      </c>
      <c r="D44" s="74">
        <f t="shared" si="22"/>
        <v>0.33333333333333331</v>
      </c>
      <c r="E44" s="30"/>
      <c r="F44" s="103"/>
      <c r="G44" s="74" t="str">
        <f t="shared" si="18"/>
        <v xml:space="preserve"> </v>
      </c>
      <c r="H44" s="30"/>
      <c r="I44" s="103"/>
      <c r="J44" s="74" t="str">
        <f t="shared" si="31"/>
        <v xml:space="preserve"> </v>
      </c>
    </row>
    <row r="45" spans="1:13" ht="15.75" thickBot="1" x14ac:dyDescent="0.3">
      <c r="A45" s="100" t="s">
        <v>62</v>
      </c>
      <c r="B45" s="39">
        <v>5</v>
      </c>
      <c r="C45" s="23">
        <v>3</v>
      </c>
      <c r="D45" s="75">
        <f t="shared" si="22"/>
        <v>0.375</v>
      </c>
      <c r="E45" s="31"/>
      <c r="F45" s="107"/>
      <c r="G45" s="75" t="str">
        <f t="shared" si="18"/>
        <v xml:space="preserve"> </v>
      </c>
      <c r="H45" s="31"/>
      <c r="I45" s="107">
        <v>1</v>
      </c>
      <c r="J45" s="75">
        <f t="shared" si="31"/>
        <v>1</v>
      </c>
    </row>
    <row r="46" spans="1:13" x14ac:dyDescent="0.25">
      <c r="A46" s="4"/>
      <c r="B46" s="4"/>
      <c r="C46" s="4"/>
      <c r="D46" s="4" t="str">
        <f t="shared" si="22"/>
        <v xml:space="preserve"> </v>
      </c>
      <c r="E46" s="4"/>
      <c r="F46" s="4"/>
      <c r="G46" s="4" t="str">
        <f t="shared" si="18"/>
        <v xml:space="preserve"> </v>
      </c>
    </row>
    <row r="47" spans="1:13" ht="16.5" thickBot="1" x14ac:dyDescent="0.3">
      <c r="A47" s="3" t="s">
        <v>131</v>
      </c>
    </row>
    <row r="48" spans="1:13" x14ac:dyDescent="0.25">
      <c r="A48" s="11"/>
      <c r="B48" s="296" t="s">
        <v>58</v>
      </c>
      <c r="C48" s="298"/>
      <c r="D48" s="298"/>
      <c r="E48" s="298"/>
      <c r="F48" s="298"/>
      <c r="G48" s="297"/>
      <c r="H48" s="449" t="s">
        <v>57</v>
      </c>
      <c r="I48" s="450"/>
      <c r="J48" s="451"/>
      <c r="K48" s="449" t="s">
        <v>0</v>
      </c>
      <c r="L48" s="450"/>
      <c r="M48" s="451"/>
    </row>
    <row r="49" spans="1:13" ht="39.75" thickBot="1" x14ac:dyDescent="0.3">
      <c r="A49" s="15"/>
      <c r="B49" s="36" t="s">
        <v>23</v>
      </c>
      <c r="C49" s="321" t="s">
        <v>27</v>
      </c>
      <c r="D49" s="33" t="s">
        <v>47</v>
      </c>
      <c r="E49" s="81" t="s">
        <v>64</v>
      </c>
      <c r="F49" s="32" t="s">
        <v>24</v>
      </c>
      <c r="G49" s="37" t="s">
        <v>63</v>
      </c>
      <c r="H49" s="312" t="s">
        <v>23</v>
      </c>
      <c r="I49" s="306" t="s">
        <v>64</v>
      </c>
      <c r="J49" s="37" t="s">
        <v>63</v>
      </c>
      <c r="K49" s="312" t="s">
        <v>47</v>
      </c>
      <c r="L49" s="306" t="s">
        <v>64</v>
      </c>
      <c r="M49" s="185" t="s">
        <v>24</v>
      </c>
    </row>
    <row r="50" spans="1:13" x14ac:dyDescent="0.25">
      <c r="A50" s="108" t="s">
        <v>33</v>
      </c>
      <c r="B50" s="47">
        <f>SUM(B51:B52)</f>
        <v>1</v>
      </c>
      <c r="C50" s="66">
        <f>SUM(C51:C52)</f>
        <v>0</v>
      </c>
      <c r="D50" s="48">
        <f>SUM(D51:D52)</f>
        <v>0</v>
      </c>
      <c r="E50" s="82">
        <f>IFERROR((B50+C50+D50)/(B50+C50+D50+F50)," ")</f>
        <v>0.16666666666666666</v>
      </c>
      <c r="F50" s="48">
        <f t="shared" ref="F50" si="32">SUM(F51:F52)</f>
        <v>5</v>
      </c>
      <c r="G50" s="49">
        <f t="shared" ref="G50" si="33">SUM(G51:G52)</f>
        <v>7</v>
      </c>
      <c r="H50" s="47">
        <f t="shared" ref="H50" si="34">SUM(H51:H52)</f>
        <v>2</v>
      </c>
      <c r="I50" s="322">
        <f>IFERROR((H50)/(H50)," ")</f>
        <v>1</v>
      </c>
      <c r="J50" s="49">
        <f t="shared" ref="J50" si="35">SUM(J51:J52)</f>
        <v>0</v>
      </c>
      <c r="K50" s="47">
        <f t="shared" ref="K50" si="36">SUM(K51:K52)</f>
        <v>0</v>
      </c>
      <c r="L50" s="307">
        <f>IFERROR(K50/(K50+M50)," ")</f>
        <v>0</v>
      </c>
      <c r="M50" s="49">
        <f>SUM(M51:M52)</f>
        <v>1</v>
      </c>
    </row>
    <row r="51" spans="1:13" x14ac:dyDescent="0.25">
      <c r="A51" s="99" t="s">
        <v>1</v>
      </c>
      <c r="B51" s="38"/>
      <c r="C51" s="30"/>
      <c r="D51" s="10"/>
      <c r="E51" s="83">
        <f t="shared" ref="E51:E60" si="37">IFERROR((B51+C51+D51)/(B51+C51+D51+F51)," ")</f>
        <v>0</v>
      </c>
      <c r="F51" s="10">
        <v>1</v>
      </c>
      <c r="G51" s="16">
        <v>4</v>
      </c>
      <c r="H51" s="38">
        <v>2</v>
      </c>
      <c r="I51" s="319">
        <f t="shared" ref="I51:I60" si="38">IFERROR((H51)/(H51)," ")</f>
        <v>1</v>
      </c>
      <c r="J51" s="16"/>
      <c r="K51" s="38"/>
      <c r="L51" s="308" t="str">
        <f t="shared" ref="L51:L60" si="39">IFERROR(K51/(K51+M51)," ")</f>
        <v xml:space="preserve"> </v>
      </c>
      <c r="M51" s="16"/>
    </row>
    <row r="52" spans="1:13" ht="15.75" thickBot="1" x14ac:dyDescent="0.3">
      <c r="A52" s="100" t="s">
        <v>8</v>
      </c>
      <c r="B52" s="39">
        <v>1</v>
      </c>
      <c r="C52" s="31"/>
      <c r="D52" s="23"/>
      <c r="E52" s="84">
        <f t="shared" si="37"/>
        <v>0.2</v>
      </c>
      <c r="F52" s="23">
        <v>4</v>
      </c>
      <c r="G52" s="40">
        <v>3</v>
      </c>
      <c r="H52" s="39"/>
      <c r="I52" s="320" t="str">
        <f t="shared" si="38"/>
        <v xml:space="preserve"> </v>
      </c>
      <c r="J52" s="40"/>
      <c r="K52" s="39"/>
      <c r="L52" s="309">
        <f t="shared" si="39"/>
        <v>0</v>
      </c>
      <c r="M52" s="40">
        <v>1</v>
      </c>
    </row>
    <row r="53" spans="1:13" x14ac:dyDescent="0.25">
      <c r="A53" s="110" t="s">
        <v>34</v>
      </c>
      <c r="B53" s="54">
        <f>SUM(B54:B55)</f>
        <v>0</v>
      </c>
      <c r="C53" s="59">
        <f>SUM(C54:C55)</f>
        <v>0</v>
      </c>
      <c r="D53" s="55">
        <f>SUM(D54:D55)</f>
        <v>0</v>
      </c>
      <c r="E53" s="85">
        <f t="shared" si="37"/>
        <v>0</v>
      </c>
      <c r="F53" s="55">
        <f t="shared" ref="F53" si="40">SUM(F54:F55)</f>
        <v>4</v>
      </c>
      <c r="G53" s="56">
        <f t="shared" ref="G53" si="41">SUM(G54:G55)</f>
        <v>0</v>
      </c>
      <c r="H53" s="54">
        <f t="shared" ref="H53" si="42">SUM(H54:H55)</f>
        <v>0</v>
      </c>
      <c r="I53" s="323" t="str">
        <f t="shared" si="38"/>
        <v xml:space="preserve"> </v>
      </c>
      <c r="J53" s="56">
        <f t="shared" ref="J53" si="43">SUM(J54:J55)</f>
        <v>0</v>
      </c>
      <c r="K53" s="54">
        <f t="shared" ref="K53" si="44">SUM(K54:K55)</f>
        <v>0</v>
      </c>
      <c r="L53" s="310">
        <f t="shared" si="39"/>
        <v>0</v>
      </c>
      <c r="M53" s="56">
        <f>SUM(M54:M55)</f>
        <v>1</v>
      </c>
    </row>
    <row r="54" spans="1:13" x14ac:dyDescent="0.25">
      <c r="A54" s="99" t="s">
        <v>35</v>
      </c>
      <c r="B54" s="38"/>
      <c r="C54" s="30"/>
      <c r="D54" s="10"/>
      <c r="E54" s="83">
        <f t="shared" si="37"/>
        <v>0</v>
      </c>
      <c r="F54" s="10">
        <v>1</v>
      </c>
      <c r="G54" s="16"/>
      <c r="H54" s="38"/>
      <c r="I54" s="319" t="str">
        <f t="shared" si="38"/>
        <v xml:space="preserve"> </v>
      </c>
      <c r="J54" s="16"/>
      <c r="K54" s="38"/>
      <c r="L54" s="308" t="str">
        <f t="shared" si="39"/>
        <v xml:space="preserve"> </v>
      </c>
      <c r="M54" s="16"/>
    </row>
    <row r="55" spans="1:13" ht="15.75" thickBot="1" x14ac:dyDescent="0.3">
      <c r="A55" s="179" t="s">
        <v>36</v>
      </c>
      <c r="B55" s="42"/>
      <c r="C55" s="71"/>
      <c r="D55" s="43"/>
      <c r="E55" s="86">
        <f t="shared" si="37"/>
        <v>0</v>
      </c>
      <c r="F55" s="43">
        <v>3</v>
      </c>
      <c r="G55" s="44"/>
      <c r="H55" s="42"/>
      <c r="I55" s="324" t="str">
        <f t="shared" si="38"/>
        <v xml:space="preserve"> </v>
      </c>
      <c r="J55" s="44"/>
      <c r="K55" s="42"/>
      <c r="L55" s="311">
        <f t="shared" si="39"/>
        <v>0</v>
      </c>
      <c r="M55" s="44">
        <v>1</v>
      </c>
    </row>
    <row r="56" spans="1:13" x14ac:dyDescent="0.25">
      <c r="A56" s="108" t="s">
        <v>59</v>
      </c>
      <c r="B56" s="47">
        <f>SUM(B57:B60)</f>
        <v>5</v>
      </c>
      <c r="C56" s="66">
        <f>SUM(C57:C60)</f>
        <v>2</v>
      </c>
      <c r="D56" s="48">
        <f>SUM(D57:D60)</f>
        <v>1</v>
      </c>
      <c r="E56" s="82">
        <f t="shared" si="37"/>
        <v>0.53333333333333333</v>
      </c>
      <c r="F56" s="48">
        <f t="shared" ref="F56" si="45">SUM(F57:F60)</f>
        <v>7</v>
      </c>
      <c r="G56" s="49">
        <f t="shared" ref="G56" si="46">SUM(G57:G60)</f>
        <v>1</v>
      </c>
      <c r="H56" s="47">
        <f t="shared" ref="H56" si="47">SUM(H57:H60)</f>
        <v>0</v>
      </c>
      <c r="I56" s="82" t="str">
        <f t="shared" si="38"/>
        <v xml:space="preserve"> </v>
      </c>
      <c r="J56" s="49">
        <f t="shared" ref="J56" si="48">SUM(J57:J60)</f>
        <v>1</v>
      </c>
      <c r="K56" s="47">
        <f t="shared" ref="K56" si="49">SUM(K57:K60)</f>
        <v>1</v>
      </c>
      <c r="L56" s="307">
        <f t="shared" si="39"/>
        <v>0.5</v>
      </c>
      <c r="M56" s="49">
        <f>SUM(M57:M60)</f>
        <v>1</v>
      </c>
    </row>
    <row r="57" spans="1:13" x14ac:dyDescent="0.25">
      <c r="A57" s="99" t="s">
        <v>94</v>
      </c>
      <c r="B57" s="38"/>
      <c r="C57" s="30"/>
      <c r="D57" s="30"/>
      <c r="E57" s="83">
        <f t="shared" si="37"/>
        <v>0</v>
      </c>
      <c r="F57" s="30">
        <v>1</v>
      </c>
      <c r="G57" s="16"/>
      <c r="H57" s="38"/>
      <c r="I57" s="83" t="str">
        <f t="shared" si="38"/>
        <v xml:space="preserve"> </v>
      </c>
      <c r="J57" s="16"/>
      <c r="K57" s="38">
        <v>1</v>
      </c>
      <c r="L57" s="317">
        <f t="shared" si="39"/>
        <v>1</v>
      </c>
      <c r="M57" s="318"/>
    </row>
    <row r="58" spans="1:13" x14ac:dyDescent="0.25">
      <c r="A58" s="99" t="s">
        <v>60</v>
      </c>
      <c r="B58" s="38">
        <v>1</v>
      </c>
      <c r="C58" s="30">
        <v>1</v>
      </c>
      <c r="D58" s="10"/>
      <c r="E58" s="83">
        <f t="shared" si="37"/>
        <v>0.66666666666666663</v>
      </c>
      <c r="F58" s="10">
        <v>1</v>
      </c>
      <c r="G58" s="16">
        <v>1</v>
      </c>
      <c r="H58" s="38"/>
      <c r="I58" s="319" t="str">
        <f t="shared" si="38"/>
        <v xml:space="preserve"> </v>
      </c>
      <c r="J58" s="16">
        <v>1</v>
      </c>
      <c r="K58" s="38"/>
      <c r="L58" s="308" t="str">
        <f t="shared" si="39"/>
        <v xml:space="preserve"> </v>
      </c>
      <c r="M58" s="16"/>
    </row>
    <row r="59" spans="1:13" x14ac:dyDescent="0.25">
      <c r="A59" s="99" t="s">
        <v>61</v>
      </c>
      <c r="B59" s="38"/>
      <c r="C59" s="30"/>
      <c r="D59" s="10"/>
      <c r="E59" s="83">
        <f t="shared" si="37"/>
        <v>0</v>
      </c>
      <c r="F59" s="10">
        <v>3</v>
      </c>
      <c r="G59" s="16"/>
      <c r="H59" s="38"/>
      <c r="I59" s="319" t="str">
        <f t="shared" si="38"/>
        <v xml:space="preserve"> </v>
      </c>
      <c r="J59" s="16"/>
      <c r="K59" s="38"/>
      <c r="L59" s="308" t="str">
        <f t="shared" si="39"/>
        <v xml:space="preserve"> </v>
      </c>
      <c r="M59" s="16"/>
    </row>
    <row r="60" spans="1:13" ht="15.75" thickBot="1" x14ac:dyDescent="0.3">
      <c r="A60" s="100" t="s">
        <v>62</v>
      </c>
      <c r="B60" s="39">
        <v>4</v>
      </c>
      <c r="C60" s="31">
        <v>1</v>
      </c>
      <c r="D60" s="23">
        <v>1</v>
      </c>
      <c r="E60" s="84">
        <f t="shared" si="37"/>
        <v>0.75</v>
      </c>
      <c r="F60" s="23">
        <v>2</v>
      </c>
      <c r="G60" s="40"/>
      <c r="H60" s="39"/>
      <c r="I60" s="320" t="str">
        <f t="shared" si="38"/>
        <v xml:space="preserve"> </v>
      </c>
      <c r="J60" s="40"/>
      <c r="K60" s="39"/>
      <c r="L60" s="309">
        <f t="shared" si="39"/>
        <v>0</v>
      </c>
      <c r="M60" s="40">
        <v>1</v>
      </c>
    </row>
  </sheetData>
  <mergeCells count="11">
    <mergeCell ref="K48:M48"/>
    <mergeCell ref="H48:J48"/>
    <mergeCell ref="B2:D2"/>
    <mergeCell ref="E2:G2"/>
    <mergeCell ref="H2:J2"/>
    <mergeCell ref="B17:G17"/>
    <mergeCell ref="E33:G33"/>
    <mergeCell ref="B33:D33"/>
    <mergeCell ref="H33:J33"/>
    <mergeCell ref="L17:N17"/>
    <mergeCell ref="H17:K17"/>
  </mergeCells>
  <pageMargins left="0.25" right="0.25" top="0.75" bottom="0.75" header="0.3" footer="0.3"/>
  <pageSetup scale="75" fitToHeight="0" orientation="landscape" r:id="rId1"/>
  <headerFooter>
    <oddHeader>&amp;C&amp;"-,Bold"ADVANCE Grant
Fall 2016</oddHeader>
    <oddFooter>&amp;R&amp;8Office of Institutional Research
produced on 9/14/2017</oddFooter>
  </headerFooter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activeCell="C62" sqref="C62"/>
    </sheetView>
  </sheetViews>
  <sheetFormatPr defaultRowHeight="15" x14ac:dyDescent="0.25"/>
  <cols>
    <col min="1" max="1" width="32.85546875" bestFit="1" customWidth="1"/>
    <col min="2" max="2" width="13.28515625" bestFit="1" customWidth="1"/>
    <col min="3" max="6" width="6.7109375" customWidth="1"/>
  </cols>
  <sheetData>
    <row r="1" spans="1:6" ht="15.75" thickBot="1" x14ac:dyDescent="0.3">
      <c r="A1" s="2" t="s">
        <v>92</v>
      </c>
    </row>
    <row r="2" spans="1:6" x14ac:dyDescent="0.25">
      <c r="A2" s="122"/>
      <c r="B2" s="453" t="s">
        <v>77</v>
      </c>
      <c r="C2" s="455" t="s">
        <v>15</v>
      </c>
      <c r="D2" s="456"/>
      <c r="E2" s="456"/>
      <c r="F2" s="457"/>
    </row>
    <row r="3" spans="1:6" ht="30.75" thickBot="1" x14ac:dyDescent="0.3">
      <c r="A3" s="123"/>
      <c r="B3" s="454"/>
      <c r="C3" s="130" t="s">
        <v>40</v>
      </c>
      <c r="D3" s="131" t="s">
        <v>33</v>
      </c>
      <c r="E3" s="131" t="s">
        <v>34</v>
      </c>
      <c r="F3" s="132" t="s">
        <v>78</v>
      </c>
    </row>
    <row r="4" spans="1:6" s="2" customFormat="1" x14ac:dyDescent="0.25">
      <c r="A4" s="124" t="s">
        <v>76</v>
      </c>
      <c r="B4" s="143" t="s">
        <v>140</v>
      </c>
      <c r="C4" s="126">
        <v>44</v>
      </c>
      <c r="D4" s="127">
        <v>15</v>
      </c>
      <c r="E4" s="127">
        <v>10</v>
      </c>
      <c r="F4" s="128">
        <v>19</v>
      </c>
    </row>
    <row r="5" spans="1:6" x14ac:dyDescent="0.25">
      <c r="A5" s="125" t="s">
        <v>65</v>
      </c>
      <c r="B5" s="120">
        <v>1</v>
      </c>
      <c r="C5" s="113"/>
      <c r="D5" s="112"/>
      <c r="E5" s="112"/>
      <c r="F5" s="114"/>
    </row>
    <row r="6" spans="1:6" x14ac:dyDescent="0.25">
      <c r="A6" s="125" t="s">
        <v>85</v>
      </c>
      <c r="B6" s="120">
        <v>1</v>
      </c>
      <c r="C6" s="113"/>
      <c r="D6" s="112"/>
      <c r="E6" s="112"/>
      <c r="F6" s="114"/>
    </row>
    <row r="7" spans="1:6" x14ac:dyDescent="0.25">
      <c r="A7" s="125" t="s">
        <v>86</v>
      </c>
      <c r="B7" s="120">
        <v>1</v>
      </c>
      <c r="C7" s="113"/>
      <c r="D7" s="112"/>
      <c r="E7" s="112"/>
      <c r="F7" s="114"/>
    </row>
    <row r="8" spans="1:6" x14ac:dyDescent="0.25">
      <c r="A8" s="125" t="s">
        <v>66</v>
      </c>
      <c r="B8" s="120">
        <v>1</v>
      </c>
      <c r="C8" s="113">
        <v>1</v>
      </c>
      <c r="D8" s="112"/>
      <c r="E8" s="112"/>
      <c r="F8" s="114">
        <v>1</v>
      </c>
    </row>
    <row r="9" spans="1:6" x14ac:dyDescent="0.25">
      <c r="A9" s="125" t="s">
        <v>67</v>
      </c>
      <c r="B9" s="120">
        <v>1</v>
      </c>
      <c r="C9" s="113">
        <v>1</v>
      </c>
      <c r="D9" s="112"/>
      <c r="E9" s="112"/>
      <c r="F9" s="114">
        <v>1</v>
      </c>
    </row>
    <row r="10" spans="1:6" x14ac:dyDescent="0.25">
      <c r="A10" s="125" t="s">
        <v>68</v>
      </c>
      <c r="B10" s="120">
        <v>1</v>
      </c>
      <c r="C10" s="113"/>
      <c r="D10" s="112"/>
      <c r="E10" s="112"/>
      <c r="F10" s="114"/>
    </row>
    <row r="11" spans="1:6" x14ac:dyDescent="0.25">
      <c r="A11" s="125" t="s">
        <v>135</v>
      </c>
      <c r="B11" s="120">
        <v>1</v>
      </c>
      <c r="C11" s="113"/>
      <c r="D11" s="112"/>
      <c r="E11" s="112"/>
      <c r="F11" s="114"/>
    </row>
    <row r="12" spans="1:6" x14ac:dyDescent="0.25">
      <c r="A12" s="125" t="s">
        <v>136</v>
      </c>
      <c r="B12" s="120">
        <v>1</v>
      </c>
      <c r="C12" s="113">
        <v>1</v>
      </c>
      <c r="D12" s="112"/>
      <c r="E12" s="112"/>
      <c r="F12" s="114">
        <v>1</v>
      </c>
    </row>
    <row r="13" spans="1:6" x14ac:dyDescent="0.25">
      <c r="A13" s="125" t="s">
        <v>69</v>
      </c>
      <c r="B13" s="120">
        <v>1</v>
      </c>
      <c r="C13" s="113">
        <v>1</v>
      </c>
      <c r="D13" s="112"/>
      <c r="E13" s="112"/>
      <c r="F13" s="114">
        <v>1</v>
      </c>
    </row>
    <row r="14" spans="1:6" x14ac:dyDescent="0.25">
      <c r="A14" s="125" t="s">
        <v>70</v>
      </c>
      <c r="B14" s="120">
        <v>1</v>
      </c>
      <c r="C14" s="113"/>
      <c r="D14" s="112"/>
      <c r="E14" s="112"/>
      <c r="F14" s="114"/>
    </row>
    <row r="15" spans="1:6" x14ac:dyDescent="0.25">
      <c r="A15" s="125" t="s">
        <v>71</v>
      </c>
      <c r="B15" s="120">
        <v>1</v>
      </c>
      <c r="C15" s="113">
        <v>1</v>
      </c>
      <c r="D15" s="112"/>
      <c r="E15" s="112"/>
      <c r="F15" s="114">
        <v>1</v>
      </c>
    </row>
    <row r="16" spans="1:6" x14ac:dyDescent="0.25">
      <c r="A16" s="125" t="s">
        <v>72</v>
      </c>
      <c r="B16" s="120">
        <v>1</v>
      </c>
      <c r="C16" s="113"/>
      <c r="D16" s="112"/>
      <c r="E16" s="112"/>
      <c r="F16" s="114"/>
    </row>
    <row r="17" spans="1:6" x14ac:dyDescent="0.25">
      <c r="A17" s="125" t="s">
        <v>0</v>
      </c>
      <c r="B17" s="120">
        <v>113</v>
      </c>
      <c r="C17" s="113">
        <v>33</v>
      </c>
      <c r="D17" s="112">
        <v>14</v>
      </c>
      <c r="E17" s="112">
        <v>8</v>
      </c>
      <c r="F17" s="114">
        <v>11</v>
      </c>
    </row>
    <row r="18" spans="1:6" x14ac:dyDescent="0.25">
      <c r="A18" s="125" t="s">
        <v>137</v>
      </c>
      <c r="B18" s="120">
        <v>3</v>
      </c>
      <c r="C18" s="113">
        <v>1</v>
      </c>
      <c r="D18" s="112"/>
      <c r="E18" s="112"/>
      <c r="F18" s="114">
        <v>1</v>
      </c>
    </row>
    <row r="19" spans="1:6" x14ac:dyDescent="0.25">
      <c r="A19" s="125" t="s">
        <v>73</v>
      </c>
      <c r="B19" s="120">
        <v>21</v>
      </c>
      <c r="C19" s="113">
        <v>3</v>
      </c>
      <c r="D19" s="112"/>
      <c r="E19" s="112">
        <v>2</v>
      </c>
      <c r="F19" s="114">
        <v>1</v>
      </c>
    </row>
    <row r="20" spans="1:6" x14ac:dyDescent="0.25">
      <c r="A20" s="125" t="s">
        <v>74</v>
      </c>
      <c r="B20" s="120">
        <v>2</v>
      </c>
      <c r="C20" s="113"/>
      <c r="D20" s="112"/>
      <c r="E20" s="112"/>
      <c r="F20" s="114"/>
    </row>
    <row r="21" spans="1:6" x14ac:dyDescent="0.25">
      <c r="A21" s="125" t="s">
        <v>138</v>
      </c>
      <c r="B21" s="120">
        <v>1</v>
      </c>
      <c r="C21" s="113"/>
      <c r="D21" s="112"/>
      <c r="E21" s="112"/>
      <c r="F21" s="114"/>
    </row>
    <row r="22" spans="1:6" x14ac:dyDescent="0.25">
      <c r="A22" s="125" t="s">
        <v>139</v>
      </c>
      <c r="B22" s="120">
        <v>1</v>
      </c>
      <c r="C22" s="113"/>
      <c r="D22" s="112"/>
      <c r="E22" s="112"/>
      <c r="F22" s="114"/>
    </row>
    <row r="23" spans="1:6" s="232" customFormat="1" x14ac:dyDescent="0.25">
      <c r="A23" s="125" t="s">
        <v>141</v>
      </c>
      <c r="B23" s="120">
        <v>1</v>
      </c>
      <c r="C23" s="113"/>
      <c r="D23" s="112"/>
      <c r="E23" s="112"/>
      <c r="F23" s="114"/>
    </row>
    <row r="24" spans="1:6" x14ac:dyDescent="0.25">
      <c r="A24" s="125" t="s">
        <v>142</v>
      </c>
      <c r="B24" s="120">
        <v>1</v>
      </c>
      <c r="C24" s="113">
        <v>1</v>
      </c>
      <c r="D24" s="112">
        <v>1</v>
      </c>
      <c r="E24" s="112"/>
      <c r="F24" s="114"/>
    </row>
    <row r="25" spans="1:6" ht="15.75" thickBot="1" x14ac:dyDescent="0.3">
      <c r="A25" s="125" t="s">
        <v>75</v>
      </c>
      <c r="B25" s="121">
        <v>1</v>
      </c>
      <c r="C25" s="115">
        <v>1</v>
      </c>
      <c r="D25" s="116"/>
      <c r="E25" s="116"/>
      <c r="F25" s="117">
        <v>1</v>
      </c>
    </row>
    <row r="26" spans="1:6" x14ac:dyDescent="0.25">
      <c r="A26" s="124" t="s">
        <v>79</v>
      </c>
      <c r="B26" s="143" t="s">
        <v>143</v>
      </c>
      <c r="C26" s="126">
        <v>44</v>
      </c>
      <c r="D26" s="127">
        <v>15</v>
      </c>
      <c r="E26" s="127">
        <v>10</v>
      </c>
      <c r="F26" s="128">
        <v>19</v>
      </c>
    </row>
    <row r="27" spans="1:6" x14ac:dyDescent="0.25">
      <c r="A27" s="125" t="s">
        <v>65</v>
      </c>
      <c r="B27" s="120">
        <v>1</v>
      </c>
      <c r="C27" s="113"/>
      <c r="D27" s="112"/>
      <c r="E27" s="112"/>
      <c r="F27" s="114"/>
    </row>
    <row r="28" spans="1:6" x14ac:dyDescent="0.25">
      <c r="A28" s="125" t="s">
        <v>85</v>
      </c>
      <c r="B28" s="120">
        <v>1</v>
      </c>
      <c r="C28" s="113"/>
      <c r="D28" s="112"/>
      <c r="E28" s="112"/>
      <c r="F28" s="114"/>
    </row>
    <row r="29" spans="1:6" x14ac:dyDescent="0.25">
      <c r="A29" s="125" t="s">
        <v>86</v>
      </c>
      <c r="B29" s="120">
        <v>1</v>
      </c>
      <c r="C29" s="113"/>
      <c r="D29" s="112"/>
      <c r="E29" s="112"/>
      <c r="F29" s="114"/>
    </row>
    <row r="30" spans="1:6" x14ac:dyDescent="0.25">
      <c r="A30" s="125" t="s">
        <v>66</v>
      </c>
      <c r="B30" s="120">
        <v>1</v>
      </c>
      <c r="C30" s="113">
        <v>1</v>
      </c>
      <c r="D30" s="112"/>
      <c r="E30" s="112"/>
      <c r="F30" s="114">
        <v>1</v>
      </c>
    </row>
    <row r="31" spans="1:6" x14ac:dyDescent="0.25">
      <c r="A31" s="125" t="s">
        <v>67</v>
      </c>
      <c r="B31" s="120">
        <v>1</v>
      </c>
      <c r="C31" s="113">
        <v>1</v>
      </c>
      <c r="D31" s="112"/>
      <c r="E31" s="112"/>
      <c r="F31" s="114">
        <v>1</v>
      </c>
    </row>
    <row r="32" spans="1:6" x14ac:dyDescent="0.25">
      <c r="A32" s="125" t="s">
        <v>68</v>
      </c>
      <c r="B32" s="120">
        <v>1</v>
      </c>
      <c r="C32" s="113"/>
      <c r="D32" s="112"/>
      <c r="E32" s="112"/>
      <c r="F32" s="114"/>
    </row>
    <row r="33" spans="1:6" x14ac:dyDescent="0.25">
      <c r="A33" s="125" t="s">
        <v>135</v>
      </c>
      <c r="B33" s="120">
        <v>1</v>
      </c>
      <c r="C33" s="113"/>
      <c r="D33" s="112"/>
      <c r="E33" s="112"/>
      <c r="F33" s="114"/>
    </row>
    <row r="34" spans="1:6" x14ac:dyDescent="0.25">
      <c r="A34" s="125" t="s">
        <v>136</v>
      </c>
      <c r="B34" s="120">
        <v>1</v>
      </c>
      <c r="C34" s="113">
        <v>1</v>
      </c>
      <c r="D34" s="112"/>
      <c r="E34" s="112"/>
      <c r="F34" s="114">
        <v>1</v>
      </c>
    </row>
    <row r="35" spans="1:6" s="232" customFormat="1" x14ac:dyDescent="0.25">
      <c r="A35" s="125" t="s">
        <v>69</v>
      </c>
      <c r="B35" s="120">
        <v>1</v>
      </c>
      <c r="C35" s="113">
        <v>1</v>
      </c>
      <c r="D35" s="112"/>
      <c r="E35" s="112"/>
      <c r="F35" s="114">
        <v>1</v>
      </c>
    </row>
    <row r="36" spans="1:6" x14ac:dyDescent="0.25">
      <c r="A36" s="125" t="s">
        <v>70</v>
      </c>
      <c r="B36" s="120">
        <v>1</v>
      </c>
      <c r="C36" s="113"/>
      <c r="D36" s="112"/>
      <c r="E36" s="112"/>
      <c r="F36" s="114"/>
    </row>
    <row r="37" spans="1:6" x14ac:dyDescent="0.25">
      <c r="A37" s="125" t="s">
        <v>71</v>
      </c>
      <c r="B37" s="120">
        <v>1</v>
      </c>
      <c r="C37" s="113">
        <v>1</v>
      </c>
      <c r="D37" s="112"/>
      <c r="E37" s="112"/>
      <c r="F37" s="114">
        <v>1</v>
      </c>
    </row>
    <row r="38" spans="1:6" x14ac:dyDescent="0.25">
      <c r="A38" s="125" t="s">
        <v>72</v>
      </c>
      <c r="B38" s="120">
        <v>1</v>
      </c>
      <c r="C38" s="113"/>
      <c r="D38" s="112"/>
      <c r="E38" s="112"/>
      <c r="F38" s="114"/>
    </row>
    <row r="39" spans="1:6" x14ac:dyDescent="0.25">
      <c r="A39" s="125" t="s">
        <v>0</v>
      </c>
      <c r="B39" s="120">
        <v>116</v>
      </c>
      <c r="C39" s="113">
        <v>33</v>
      </c>
      <c r="D39" s="112">
        <v>14</v>
      </c>
      <c r="E39" s="112">
        <v>8</v>
      </c>
      <c r="F39" s="114">
        <v>11</v>
      </c>
    </row>
    <row r="40" spans="1:6" x14ac:dyDescent="0.25">
      <c r="A40" s="125" t="s">
        <v>137</v>
      </c>
      <c r="B40" s="120">
        <v>3</v>
      </c>
      <c r="C40" s="113">
        <v>1</v>
      </c>
      <c r="D40" s="112"/>
      <c r="E40" s="112"/>
      <c r="F40" s="114">
        <v>1</v>
      </c>
    </row>
    <row r="41" spans="1:6" x14ac:dyDescent="0.25">
      <c r="A41" s="125" t="s">
        <v>73</v>
      </c>
      <c r="B41" s="120">
        <v>21</v>
      </c>
      <c r="C41" s="113">
        <v>3</v>
      </c>
      <c r="D41" s="112"/>
      <c r="E41" s="112">
        <v>2</v>
      </c>
      <c r="F41" s="114">
        <v>1</v>
      </c>
    </row>
    <row r="42" spans="1:6" x14ac:dyDescent="0.25">
      <c r="A42" s="125" t="s">
        <v>74</v>
      </c>
      <c r="B42" s="120">
        <v>2</v>
      </c>
      <c r="C42" s="113"/>
      <c r="D42" s="112"/>
      <c r="E42" s="112"/>
      <c r="F42" s="114"/>
    </row>
    <row r="43" spans="1:6" x14ac:dyDescent="0.25">
      <c r="A43" s="125" t="s">
        <v>138</v>
      </c>
      <c r="B43" s="120">
        <v>1</v>
      </c>
      <c r="C43" s="113"/>
      <c r="D43" s="112"/>
      <c r="E43" s="112"/>
      <c r="F43" s="114"/>
    </row>
    <row r="44" spans="1:6" x14ac:dyDescent="0.25">
      <c r="A44" s="125" t="s">
        <v>139</v>
      </c>
      <c r="B44" s="120">
        <v>1</v>
      </c>
      <c r="C44" s="113"/>
      <c r="D44" s="112"/>
      <c r="E44" s="112"/>
      <c r="F44" s="114"/>
    </row>
    <row r="45" spans="1:6" x14ac:dyDescent="0.25">
      <c r="A45" s="125" t="s">
        <v>141</v>
      </c>
      <c r="B45" s="120">
        <v>1</v>
      </c>
      <c r="C45" s="113"/>
      <c r="D45" s="112"/>
      <c r="E45" s="112"/>
      <c r="F45" s="114"/>
    </row>
    <row r="46" spans="1:6" x14ac:dyDescent="0.25">
      <c r="A46" s="125" t="s">
        <v>142</v>
      </c>
      <c r="B46" s="120">
        <v>1</v>
      </c>
      <c r="C46" s="113">
        <v>1</v>
      </c>
      <c r="D46" s="112">
        <v>1</v>
      </c>
      <c r="E46" s="112"/>
      <c r="F46" s="114"/>
    </row>
    <row r="47" spans="1:6" ht="15.75" thickBot="1" x14ac:dyDescent="0.3">
      <c r="A47" s="125" t="s">
        <v>75</v>
      </c>
      <c r="B47" s="121">
        <v>1</v>
      </c>
      <c r="C47" s="115">
        <v>1</v>
      </c>
      <c r="D47" s="116"/>
      <c r="E47" s="116"/>
      <c r="F47" s="117">
        <v>1</v>
      </c>
    </row>
    <row r="48" spans="1:6" x14ac:dyDescent="0.25">
      <c r="A48" s="124" t="s">
        <v>81</v>
      </c>
      <c r="B48" s="133">
        <v>16</v>
      </c>
      <c r="C48" s="325">
        <v>0</v>
      </c>
      <c r="D48" s="138">
        <v>0</v>
      </c>
      <c r="E48" s="138" t="s">
        <v>83</v>
      </c>
      <c r="F48" s="139" t="s">
        <v>83</v>
      </c>
    </row>
    <row r="49" spans="1:7" s="232" customFormat="1" x14ac:dyDescent="0.25">
      <c r="A49" s="125" t="s">
        <v>144</v>
      </c>
      <c r="B49" s="120">
        <v>1</v>
      </c>
      <c r="C49" s="113"/>
      <c r="D49" s="112"/>
      <c r="E49" s="112"/>
      <c r="F49" s="114"/>
    </row>
    <row r="50" spans="1:7" s="232" customFormat="1" x14ac:dyDescent="0.25">
      <c r="A50" s="125" t="s">
        <v>80</v>
      </c>
      <c r="B50" s="120">
        <v>1</v>
      </c>
      <c r="C50" s="113"/>
      <c r="D50" s="112"/>
      <c r="E50" s="112"/>
      <c r="F50" s="114"/>
    </row>
    <row r="51" spans="1:7" s="232" customFormat="1" x14ac:dyDescent="0.25">
      <c r="A51" s="125" t="s">
        <v>137</v>
      </c>
      <c r="B51" s="120">
        <v>2</v>
      </c>
      <c r="C51" s="113"/>
      <c r="D51" s="112"/>
      <c r="E51" s="112"/>
      <c r="F51" s="114"/>
    </row>
    <row r="52" spans="1:7" s="232" customFormat="1" x14ac:dyDescent="0.25">
      <c r="A52" s="125" t="s">
        <v>73</v>
      </c>
      <c r="B52" s="120">
        <v>10</v>
      </c>
      <c r="C52" s="113"/>
      <c r="D52" s="112"/>
      <c r="E52" s="112"/>
      <c r="F52" s="114"/>
    </row>
    <row r="53" spans="1:7" ht="15.75" thickBot="1" x14ac:dyDescent="0.3">
      <c r="A53" s="125" t="s">
        <v>74</v>
      </c>
      <c r="B53" s="119">
        <v>2</v>
      </c>
      <c r="C53" s="106"/>
      <c r="D53" s="129"/>
      <c r="E53" s="129"/>
      <c r="F53" s="137"/>
    </row>
    <row r="54" spans="1:7" x14ac:dyDescent="0.25">
      <c r="A54" s="124" t="s">
        <v>82</v>
      </c>
      <c r="B54" s="133">
        <v>5</v>
      </c>
      <c r="C54" s="134">
        <v>2</v>
      </c>
      <c r="D54" s="138" t="s">
        <v>83</v>
      </c>
      <c r="E54" s="135">
        <v>2</v>
      </c>
      <c r="F54" s="139" t="s">
        <v>83</v>
      </c>
    </row>
    <row r="55" spans="1:7" x14ac:dyDescent="0.25">
      <c r="A55" s="125" t="s">
        <v>80</v>
      </c>
      <c r="B55" s="118">
        <v>2</v>
      </c>
      <c r="C55" s="105">
        <v>2</v>
      </c>
      <c r="D55" s="104"/>
      <c r="E55" s="104">
        <v>2</v>
      </c>
      <c r="F55" s="136"/>
    </row>
    <row r="56" spans="1:7" ht="15.75" thickBot="1" x14ac:dyDescent="0.3">
      <c r="A56" s="125" t="s">
        <v>73</v>
      </c>
      <c r="B56" s="119">
        <v>3</v>
      </c>
      <c r="C56" s="106"/>
      <c r="D56" s="129"/>
      <c r="E56" s="129"/>
      <c r="F56" s="137"/>
      <c r="G56" s="140"/>
    </row>
    <row r="57" spans="1:7" x14ac:dyDescent="0.25">
      <c r="A57" s="124" t="s">
        <v>88</v>
      </c>
      <c r="B57" s="147" t="s">
        <v>147</v>
      </c>
      <c r="C57" s="144">
        <v>4</v>
      </c>
      <c r="D57" s="135">
        <v>0</v>
      </c>
      <c r="E57" s="135">
        <v>0</v>
      </c>
      <c r="F57" s="141">
        <v>4</v>
      </c>
      <c r="G57" s="140"/>
    </row>
    <row r="58" spans="1:7" s="140" customFormat="1" x14ac:dyDescent="0.25">
      <c r="A58" s="125" t="s">
        <v>67</v>
      </c>
      <c r="B58" s="118">
        <v>1</v>
      </c>
      <c r="C58" s="145">
        <v>1</v>
      </c>
      <c r="D58" s="104"/>
      <c r="E58" s="104"/>
      <c r="F58" s="114">
        <v>1</v>
      </c>
    </row>
    <row r="59" spans="1:7" s="232" customFormat="1" x14ac:dyDescent="0.25">
      <c r="A59" s="125" t="s">
        <v>68</v>
      </c>
      <c r="B59" s="118">
        <v>1</v>
      </c>
      <c r="C59" s="145"/>
      <c r="D59" s="104"/>
      <c r="E59" s="104"/>
      <c r="F59" s="114"/>
    </row>
    <row r="60" spans="1:7" s="232" customFormat="1" x14ac:dyDescent="0.25">
      <c r="A60" s="125" t="s">
        <v>89</v>
      </c>
      <c r="B60" s="118">
        <v>1</v>
      </c>
      <c r="C60" s="145"/>
      <c r="D60" s="104"/>
      <c r="E60" s="104"/>
      <c r="F60" s="114"/>
    </row>
    <row r="61" spans="1:7" s="232" customFormat="1" x14ac:dyDescent="0.25">
      <c r="A61" s="125" t="s">
        <v>135</v>
      </c>
      <c r="B61" s="118">
        <v>1</v>
      </c>
      <c r="C61" s="145"/>
      <c r="D61" s="104"/>
      <c r="E61" s="104"/>
      <c r="F61" s="114"/>
    </row>
    <row r="62" spans="1:7" s="232" customFormat="1" x14ac:dyDescent="0.25">
      <c r="A62" s="125" t="s">
        <v>136</v>
      </c>
      <c r="B62" s="118">
        <v>1</v>
      </c>
      <c r="C62" s="145">
        <v>1</v>
      </c>
      <c r="D62" s="104"/>
      <c r="E62" s="104"/>
      <c r="F62" s="114">
        <v>1</v>
      </c>
    </row>
    <row r="63" spans="1:7" s="232" customFormat="1" x14ac:dyDescent="0.25">
      <c r="A63" s="125" t="s">
        <v>69</v>
      </c>
      <c r="B63" s="118">
        <v>1</v>
      </c>
      <c r="C63" s="145">
        <v>1</v>
      </c>
      <c r="D63" s="104"/>
      <c r="E63" s="104"/>
      <c r="F63" s="114">
        <v>1</v>
      </c>
    </row>
    <row r="64" spans="1:7" s="140" customFormat="1" x14ac:dyDescent="0.25">
      <c r="A64" s="125" t="s">
        <v>70</v>
      </c>
      <c r="B64" s="118">
        <v>1</v>
      </c>
      <c r="C64" s="145"/>
      <c r="D64" s="104"/>
      <c r="E64" s="104"/>
      <c r="F64" s="114"/>
    </row>
    <row r="65" spans="1:7" s="140" customFormat="1" ht="15.75" thickBot="1" x14ac:dyDescent="0.3">
      <c r="A65" s="125" t="s">
        <v>71</v>
      </c>
      <c r="B65" s="119">
        <v>1</v>
      </c>
      <c r="C65" s="146">
        <v>1</v>
      </c>
      <c r="D65" s="129"/>
      <c r="E65" s="129"/>
      <c r="F65" s="117">
        <v>1</v>
      </c>
      <c r="G65"/>
    </row>
    <row r="66" spans="1:7" s="140" customFormat="1" x14ac:dyDescent="0.25">
      <c r="A66" s="124" t="s">
        <v>84</v>
      </c>
      <c r="B66" s="147" t="s">
        <v>146</v>
      </c>
      <c r="C66" s="144">
        <v>1</v>
      </c>
      <c r="D66" s="135">
        <v>0</v>
      </c>
      <c r="E66" s="135">
        <v>0</v>
      </c>
      <c r="F66" s="141">
        <v>1</v>
      </c>
      <c r="G66"/>
    </row>
    <row r="67" spans="1:7" x14ac:dyDescent="0.25">
      <c r="A67" s="125" t="s">
        <v>65</v>
      </c>
      <c r="B67" s="118">
        <v>1</v>
      </c>
      <c r="C67" s="145"/>
      <c r="D67" s="104"/>
      <c r="E67" s="104"/>
      <c r="F67" s="114"/>
    </row>
    <row r="68" spans="1:7" x14ac:dyDescent="0.25">
      <c r="A68" s="125" t="s">
        <v>85</v>
      </c>
      <c r="B68" s="118">
        <v>2</v>
      </c>
      <c r="C68" s="145"/>
      <c r="D68" s="104"/>
      <c r="E68" s="104"/>
      <c r="F68" s="114"/>
    </row>
    <row r="69" spans="1:7" x14ac:dyDescent="0.25">
      <c r="A69" s="125" t="s">
        <v>145</v>
      </c>
      <c r="B69" s="118">
        <v>1</v>
      </c>
      <c r="C69" s="145">
        <v>1</v>
      </c>
      <c r="D69" s="104"/>
      <c r="E69" s="104"/>
      <c r="F69" s="114">
        <v>1</v>
      </c>
    </row>
    <row r="70" spans="1:7" x14ac:dyDescent="0.25">
      <c r="A70" s="125" t="s">
        <v>86</v>
      </c>
      <c r="B70" s="118">
        <v>1</v>
      </c>
      <c r="C70" s="145"/>
      <c r="D70" s="104"/>
      <c r="E70" s="104"/>
      <c r="F70" s="114"/>
    </row>
    <row r="71" spans="1:7" ht="15.75" thickBot="1" x14ac:dyDescent="0.3">
      <c r="A71" s="142" t="s">
        <v>87</v>
      </c>
      <c r="B71" s="119">
        <v>1</v>
      </c>
      <c r="C71" s="146"/>
      <c r="D71" s="129"/>
      <c r="E71" s="129"/>
      <c r="F71" s="117"/>
    </row>
    <row r="72" spans="1:7" ht="30" x14ac:dyDescent="0.25">
      <c r="A72" s="148" t="s">
        <v>90</v>
      </c>
      <c r="B72" s="147" t="s">
        <v>91</v>
      </c>
      <c r="C72" s="144">
        <v>4</v>
      </c>
      <c r="D72" s="135">
        <v>1</v>
      </c>
      <c r="E72" s="135">
        <v>0</v>
      </c>
      <c r="F72" s="141">
        <v>3</v>
      </c>
    </row>
    <row r="73" spans="1:7" x14ac:dyDescent="0.25">
      <c r="A73" s="125" t="s">
        <v>66</v>
      </c>
      <c r="B73" s="118">
        <v>1</v>
      </c>
      <c r="C73" s="112">
        <v>1</v>
      </c>
      <c r="D73" s="112"/>
      <c r="E73" s="112"/>
      <c r="F73" s="114">
        <v>1</v>
      </c>
    </row>
    <row r="74" spans="1:7" x14ac:dyDescent="0.25">
      <c r="A74" s="125" t="s">
        <v>138</v>
      </c>
      <c r="B74" s="118">
        <v>1</v>
      </c>
      <c r="C74" s="112"/>
      <c r="D74" s="112"/>
      <c r="E74" s="112"/>
      <c r="F74" s="114"/>
    </row>
    <row r="75" spans="1:7" x14ac:dyDescent="0.25">
      <c r="A75" s="125" t="s">
        <v>139</v>
      </c>
      <c r="B75" s="118">
        <v>1</v>
      </c>
      <c r="C75" s="112"/>
      <c r="D75" s="112"/>
      <c r="E75" s="112"/>
      <c r="F75" s="114"/>
    </row>
    <row r="76" spans="1:7" x14ac:dyDescent="0.25">
      <c r="A76" s="125" t="s">
        <v>148</v>
      </c>
      <c r="B76" s="118">
        <v>1</v>
      </c>
      <c r="C76" s="112"/>
      <c r="D76" s="112"/>
      <c r="E76" s="112"/>
      <c r="F76" s="114"/>
    </row>
    <row r="77" spans="1:7" x14ac:dyDescent="0.25">
      <c r="A77" s="125" t="s">
        <v>141</v>
      </c>
      <c r="B77" s="118">
        <v>1</v>
      </c>
      <c r="C77" s="112"/>
      <c r="D77" s="112"/>
      <c r="E77" s="112"/>
      <c r="F77" s="114"/>
    </row>
    <row r="78" spans="1:7" x14ac:dyDescent="0.25">
      <c r="A78" s="125" t="s">
        <v>142</v>
      </c>
      <c r="B78" s="118">
        <v>1</v>
      </c>
      <c r="C78" s="112">
        <v>1</v>
      </c>
      <c r="D78" s="112">
        <v>1</v>
      </c>
      <c r="E78" s="112"/>
      <c r="F78" s="114"/>
    </row>
    <row r="79" spans="1:7" s="232" customFormat="1" x14ac:dyDescent="0.25">
      <c r="A79" s="125" t="s">
        <v>75</v>
      </c>
      <c r="B79" s="118">
        <v>1</v>
      </c>
      <c r="C79" s="112">
        <v>1</v>
      </c>
      <c r="D79" s="112"/>
      <c r="E79" s="112"/>
      <c r="F79" s="114">
        <v>1</v>
      </c>
    </row>
    <row r="80" spans="1:7" x14ac:dyDescent="0.25">
      <c r="A80" s="125" t="s">
        <v>149</v>
      </c>
      <c r="B80" s="118">
        <v>1</v>
      </c>
      <c r="C80" s="112">
        <v>1</v>
      </c>
      <c r="D80" s="112"/>
      <c r="E80" s="112"/>
      <c r="F80" s="114">
        <v>1</v>
      </c>
    </row>
    <row r="81" spans="1:6" ht="15.75" thickBot="1" x14ac:dyDescent="0.3">
      <c r="A81" s="177" t="s">
        <v>150</v>
      </c>
      <c r="B81" s="119">
        <v>1</v>
      </c>
      <c r="C81" s="116"/>
      <c r="D81" s="116"/>
      <c r="E81" s="116"/>
      <c r="F81" s="117"/>
    </row>
    <row r="82" spans="1:6" x14ac:dyDescent="0.25">
      <c r="A82" s="232"/>
      <c r="B82" s="232"/>
      <c r="C82" s="232"/>
      <c r="D82" s="232"/>
      <c r="E82" s="232"/>
    </row>
  </sheetData>
  <mergeCells count="2">
    <mergeCell ref="B2:B3"/>
    <mergeCell ref="C2:F2"/>
  </mergeCells>
  <pageMargins left="0.25" right="0.25" top="0.75" bottom="0.75" header="0.3" footer="0.3"/>
  <pageSetup scale="75" orientation="portrait" r:id="rId1"/>
  <headerFooter>
    <oddHeader>&amp;C&amp;"-,Bold"ADVANCE Grant
Fall 2016</oddHeader>
    <oddFooter>&amp;R&amp;8Office of Institutional Research
produced on 9/14/2017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31" zoomScale="90" zoomScaleNormal="90" workbookViewId="0">
      <selection activeCell="C62" sqref="C62"/>
    </sheetView>
  </sheetViews>
  <sheetFormatPr defaultRowHeight="15" x14ac:dyDescent="0.25"/>
  <cols>
    <col min="1" max="1" width="33.5703125" customWidth="1"/>
    <col min="2" max="2" width="13.28515625" bestFit="1" customWidth="1"/>
    <col min="3" max="26" width="5.7109375" customWidth="1"/>
  </cols>
  <sheetData>
    <row r="1" spans="1:26" ht="15.75" thickBot="1" x14ac:dyDescent="0.3">
      <c r="A1" s="2" t="s">
        <v>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x14ac:dyDescent="0.25">
      <c r="A2" s="122"/>
      <c r="B2" s="458" t="s">
        <v>77</v>
      </c>
      <c r="C2" s="455" t="s">
        <v>23</v>
      </c>
      <c r="D2" s="456"/>
      <c r="E2" s="456"/>
      <c r="F2" s="457"/>
      <c r="G2" s="455" t="s">
        <v>27</v>
      </c>
      <c r="H2" s="456"/>
      <c r="I2" s="456"/>
      <c r="J2" s="457"/>
      <c r="K2" s="455" t="s">
        <v>28</v>
      </c>
      <c r="L2" s="456"/>
      <c r="M2" s="456"/>
      <c r="N2" s="457"/>
      <c r="O2" s="455" t="s">
        <v>29</v>
      </c>
      <c r="P2" s="456"/>
      <c r="Q2" s="456"/>
      <c r="R2" s="457"/>
      <c r="S2" s="455" t="s">
        <v>24</v>
      </c>
      <c r="T2" s="456"/>
      <c r="U2" s="456"/>
      <c r="V2" s="457"/>
      <c r="W2" s="455" t="s">
        <v>31</v>
      </c>
      <c r="X2" s="456"/>
      <c r="Y2" s="456"/>
      <c r="Z2" s="457"/>
    </row>
    <row r="3" spans="1:26" ht="30.75" thickBot="1" x14ac:dyDescent="0.3">
      <c r="A3" s="123"/>
      <c r="B3" s="459"/>
      <c r="C3" s="152" t="s">
        <v>40</v>
      </c>
      <c r="D3" s="153" t="s">
        <v>33</v>
      </c>
      <c r="E3" s="153" t="s">
        <v>34</v>
      </c>
      <c r="F3" s="154" t="s">
        <v>78</v>
      </c>
      <c r="G3" s="152" t="s">
        <v>40</v>
      </c>
      <c r="H3" s="153" t="s">
        <v>33</v>
      </c>
      <c r="I3" s="153" t="s">
        <v>34</v>
      </c>
      <c r="J3" s="154" t="s">
        <v>78</v>
      </c>
      <c r="K3" s="152" t="s">
        <v>40</v>
      </c>
      <c r="L3" s="153" t="s">
        <v>33</v>
      </c>
      <c r="M3" s="153" t="s">
        <v>34</v>
      </c>
      <c r="N3" s="154" t="s">
        <v>78</v>
      </c>
      <c r="O3" s="152" t="s">
        <v>40</v>
      </c>
      <c r="P3" s="153" t="s">
        <v>33</v>
      </c>
      <c r="Q3" s="153" t="s">
        <v>34</v>
      </c>
      <c r="R3" s="154" t="s">
        <v>78</v>
      </c>
      <c r="S3" s="152" t="s">
        <v>40</v>
      </c>
      <c r="T3" s="153" t="s">
        <v>33</v>
      </c>
      <c r="U3" s="153" t="s">
        <v>34</v>
      </c>
      <c r="V3" s="154" t="s">
        <v>78</v>
      </c>
      <c r="W3" s="152" t="s">
        <v>40</v>
      </c>
      <c r="X3" s="153" t="s">
        <v>33</v>
      </c>
      <c r="Y3" s="153" t="s">
        <v>34</v>
      </c>
      <c r="Z3" s="154" t="s">
        <v>78</v>
      </c>
    </row>
    <row r="4" spans="1:26" x14ac:dyDescent="0.25">
      <c r="A4" s="124" t="s">
        <v>76</v>
      </c>
      <c r="B4" s="149" t="s">
        <v>140</v>
      </c>
      <c r="C4" s="157">
        <v>41</v>
      </c>
      <c r="D4" s="155">
        <v>28</v>
      </c>
      <c r="E4" s="155">
        <v>4</v>
      </c>
      <c r="F4" s="156">
        <v>9</v>
      </c>
      <c r="G4" s="157">
        <v>2</v>
      </c>
      <c r="H4" s="155">
        <v>2</v>
      </c>
      <c r="I4" s="155">
        <v>0</v>
      </c>
      <c r="J4" s="156">
        <v>0</v>
      </c>
      <c r="K4" s="157">
        <v>3</v>
      </c>
      <c r="L4" s="155">
        <v>2</v>
      </c>
      <c r="M4" s="155">
        <v>1</v>
      </c>
      <c r="N4" s="156">
        <v>0</v>
      </c>
      <c r="O4" s="157">
        <v>1</v>
      </c>
      <c r="P4" s="155">
        <v>1</v>
      </c>
      <c r="Q4" s="155">
        <v>0</v>
      </c>
      <c r="R4" s="156">
        <v>0</v>
      </c>
      <c r="S4" s="157">
        <v>109</v>
      </c>
      <c r="T4" s="155">
        <v>59</v>
      </c>
      <c r="U4" s="155">
        <v>15</v>
      </c>
      <c r="V4" s="156">
        <v>35</v>
      </c>
      <c r="W4" s="157">
        <v>0</v>
      </c>
      <c r="X4" s="155">
        <v>0</v>
      </c>
      <c r="Y4" s="155">
        <v>0</v>
      </c>
      <c r="Z4" s="156">
        <v>0</v>
      </c>
    </row>
    <row r="5" spans="1:26" x14ac:dyDescent="0.25">
      <c r="A5" s="125" t="s">
        <v>65</v>
      </c>
      <c r="B5" s="150">
        <v>1</v>
      </c>
      <c r="C5" s="158"/>
      <c r="D5" s="159"/>
      <c r="E5" s="159"/>
      <c r="F5" s="160"/>
      <c r="G5" s="158"/>
      <c r="H5" s="159"/>
      <c r="I5" s="159"/>
      <c r="J5" s="160"/>
      <c r="K5" s="158"/>
      <c r="L5" s="159"/>
      <c r="M5" s="159"/>
      <c r="N5" s="160"/>
      <c r="O5" s="158"/>
      <c r="P5" s="159"/>
      <c r="Q5" s="159"/>
      <c r="R5" s="160"/>
      <c r="S5" s="158">
        <v>1</v>
      </c>
      <c r="T5" s="159">
        <v>1</v>
      </c>
      <c r="U5" s="159"/>
      <c r="V5" s="160"/>
      <c r="W5" s="158"/>
      <c r="X5" s="159"/>
      <c r="Y5" s="159"/>
      <c r="Z5" s="160"/>
    </row>
    <row r="6" spans="1:26" x14ac:dyDescent="0.25">
      <c r="A6" s="125" t="s">
        <v>85</v>
      </c>
      <c r="B6" s="150">
        <v>1</v>
      </c>
      <c r="C6" s="158">
        <v>1</v>
      </c>
      <c r="D6" s="159">
        <v>1</v>
      </c>
      <c r="E6" s="159"/>
      <c r="F6" s="160"/>
      <c r="G6" s="158"/>
      <c r="H6" s="159"/>
      <c r="I6" s="159"/>
      <c r="J6" s="160"/>
      <c r="K6" s="158"/>
      <c r="L6" s="159"/>
      <c r="M6" s="159"/>
      <c r="N6" s="160"/>
      <c r="O6" s="158"/>
      <c r="P6" s="159"/>
      <c r="Q6" s="159"/>
      <c r="R6" s="160"/>
      <c r="S6" s="158"/>
      <c r="T6" s="159"/>
      <c r="U6" s="159"/>
      <c r="V6" s="160"/>
      <c r="W6" s="158"/>
      <c r="X6" s="159"/>
      <c r="Y6" s="159"/>
      <c r="Z6" s="160"/>
    </row>
    <row r="7" spans="1:26" x14ac:dyDescent="0.25">
      <c r="A7" s="125" t="s">
        <v>86</v>
      </c>
      <c r="B7" s="150">
        <v>1</v>
      </c>
      <c r="C7" s="158"/>
      <c r="D7" s="159"/>
      <c r="E7" s="159"/>
      <c r="F7" s="160"/>
      <c r="G7" s="158">
        <v>1</v>
      </c>
      <c r="H7" s="159">
        <v>1</v>
      </c>
      <c r="I7" s="159"/>
      <c r="J7" s="160"/>
      <c r="K7" s="158"/>
      <c r="L7" s="159"/>
      <c r="M7" s="159"/>
      <c r="N7" s="160"/>
      <c r="O7" s="158"/>
      <c r="P7" s="159"/>
      <c r="Q7" s="159"/>
      <c r="R7" s="160"/>
      <c r="S7" s="158"/>
      <c r="T7" s="159"/>
      <c r="U7" s="159"/>
      <c r="V7" s="160"/>
      <c r="W7" s="158"/>
      <c r="X7" s="159"/>
      <c r="Y7" s="159"/>
      <c r="Z7" s="160"/>
    </row>
    <row r="8" spans="1:26" x14ac:dyDescent="0.25">
      <c r="A8" s="125" t="s">
        <v>66</v>
      </c>
      <c r="B8" s="150">
        <v>1</v>
      </c>
      <c r="C8" s="158"/>
      <c r="D8" s="159"/>
      <c r="E8" s="159"/>
      <c r="F8" s="160"/>
      <c r="G8" s="158"/>
      <c r="H8" s="159"/>
      <c r="I8" s="159"/>
      <c r="J8" s="160"/>
      <c r="K8" s="158"/>
      <c r="L8" s="159"/>
      <c r="M8" s="159"/>
      <c r="N8" s="160"/>
      <c r="O8" s="158"/>
      <c r="P8" s="159"/>
      <c r="Q8" s="159"/>
      <c r="R8" s="160"/>
      <c r="S8" s="158">
        <v>1</v>
      </c>
      <c r="T8" s="159"/>
      <c r="U8" s="159"/>
      <c r="V8" s="160">
        <v>1</v>
      </c>
      <c r="W8" s="158"/>
      <c r="X8" s="159"/>
      <c r="Y8" s="159"/>
      <c r="Z8" s="160"/>
    </row>
    <row r="9" spans="1:26" x14ac:dyDescent="0.25">
      <c r="A9" s="125" t="s">
        <v>67</v>
      </c>
      <c r="B9" s="150">
        <v>1</v>
      </c>
      <c r="C9" s="158"/>
      <c r="D9" s="159"/>
      <c r="E9" s="159"/>
      <c r="F9" s="160"/>
      <c r="G9" s="158"/>
      <c r="H9" s="159"/>
      <c r="I9" s="159"/>
      <c r="J9" s="160"/>
      <c r="K9" s="158"/>
      <c r="L9" s="159"/>
      <c r="M9" s="159"/>
      <c r="N9" s="160"/>
      <c r="O9" s="158"/>
      <c r="P9" s="159"/>
      <c r="Q9" s="159"/>
      <c r="R9" s="160"/>
      <c r="S9" s="158">
        <v>1</v>
      </c>
      <c r="T9" s="159"/>
      <c r="U9" s="159"/>
      <c r="V9" s="160">
        <v>1</v>
      </c>
      <c r="W9" s="158"/>
      <c r="X9" s="159"/>
      <c r="Y9" s="159"/>
      <c r="Z9" s="160"/>
    </row>
    <row r="10" spans="1:26" x14ac:dyDescent="0.25">
      <c r="A10" s="125" t="s">
        <v>68</v>
      </c>
      <c r="B10" s="150">
        <v>1</v>
      </c>
      <c r="C10" s="158"/>
      <c r="D10" s="159"/>
      <c r="E10" s="159"/>
      <c r="F10" s="160"/>
      <c r="G10" s="158"/>
      <c r="H10" s="159"/>
      <c r="I10" s="159"/>
      <c r="J10" s="160"/>
      <c r="K10" s="158"/>
      <c r="L10" s="159"/>
      <c r="M10" s="159"/>
      <c r="N10" s="160"/>
      <c r="O10" s="158"/>
      <c r="P10" s="159"/>
      <c r="Q10" s="159"/>
      <c r="R10" s="160"/>
      <c r="S10" s="158">
        <v>1</v>
      </c>
      <c r="T10" s="159">
        <v>1</v>
      </c>
      <c r="U10" s="159"/>
      <c r="V10" s="160"/>
      <c r="W10" s="158"/>
      <c r="X10" s="159"/>
      <c r="Y10" s="159"/>
      <c r="Z10" s="160"/>
    </row>
    <row r="11" spans="1:26" x14ac:dyDescent="0.25">
      <c r="A11" s="125" t="s">
        <v>135</v>
      </c>
      <c r="B11" s="150">
        <v>1</v>
      </c>
      <c r="C11" s="158"/>
      <c r="D11" s="159"/>
      <c r="E11" s="159"/>
      <c r="F11" s="160"/>
      <c r="G11" s="158"/>
      <c r="H11" s="159"/>
      <c r="I11" s="159"/>
      <c r="J11" s="160"/>
      <c r="K11" s="158"/>
      <c r="L11" s="159"/>
      <c r="M11" s="159"/>
      <c r="N11" s="160"/>
      <c r="O11" s="158"/>
      <c r="P11" s="159"/>
      <c r="Q11" s="159"/>
      <c r="R11" s="160"/>
      <c r="S11" s="158">
        <v>1</v>
      </c>
      <c r="T11" s="159">
        <v>1</v>
      </c>
      <c r="U11" s="159"/>
      <c r="V11" s="160"/>
      <c r="W11" s="158"/>
      <c r="X11" s="159"/>
      <c r="Y11" s="159"/>
      <c r="Z11" s="160"/>
    </row>
    <row r="12" spans="1:26" x14ac:dyDescent="0.25">
      <c r="A12" s="125" t="s">
        <v>136</v>
      </c>
      <c r="B12" s="150">
        <v>1</v>
      </c>
      <c r="C12" s="158"/>
      <c r="D12" s="159"/>
      <c r="E12" s="159"/>
      <c r="F12" s="160"/>
      <c r="G12" s="158"/>
      <c r="H12" s="159"/>
      <c r="I12" s="159"/>
      <c r="J12" s="160"/>
      <c r="K12" s="158"/>
      <c r="L12" s="159"/>
      <c r="M12" s="159"/>
      <c r="N12" s="160"/>
      <c r="O12" s="158"/>
      <c r="P12" s="159"/>
      <c r="Q12" s="159"/>
      <c r="R12" s="160"/>
      <c r="S12" s="158">
        <v>1</v>
      </c>
      <c r="T12" s="159"/>
      <c r="U12" s="159"/>
      <c r="V12" s="160">
        <v>1</v>
      </c>
      <c r="W12" s="158"/>
      <c r="X12" s="159"/>
      <c r="Y12" s="159"/>
      <c r="Z12" s="160"/>
    </row>
    <row r="13" spans="1:26" x14ac:dyDescent="0.25">
      <c r="A13" s="125" t="s">
        <v>69</v>
      </c>
      <c r="B13" s="150">
        <v>1</v>
      </c>
      <c r="C13" s="158"/>
      <c r="D13" s="159"/>
      <c r="E13" s="159"/>
      <c r="F13" s="160"/>
      <c r="G13" s="158"/>
      <c r="H13" s="159"/>
      <c r="I13" s="159"/>
      <c r="J13" s="160"/>
      <c r="K13" s="158"/>
      <c r="L13" s="159"/>
      <c r="M13" s="159"/>
      <c r="N13" s="160"/>
      <c r="O13" s="158"/>
      <c r="P13" s="159"/>
      <c r="Q13" s="159"/>
      <c r="R13" s="160"/>
      <c r="S13" s="158">
        <v>1</v>
      </c>
      <c r="T13" s="159"/>
      <c r="U13" s="159"/>
      <c r="V13" s="160">
        <v>1</v>
      </c>
      <c r="W13" s="158"/>
      <c r="X13" s="159"/>
      <c r="Y13" s="159"/>
      <c r="Z13" s="160"/>
    </row>
    <row r="14" spans="1:26" x14ac:dyDescent="0.25">
      <c r="A14" s="125" t="s">
        <v>70</v>
      </c>
      <c r="B14" s="150">
        <v>1</v>
      </c>
      <c r="C14" s="158"/>
      <c r="D14" s="159"/>
      <c r="E14" s="159"/>
      <c r="F14" s="160"/>
      <c r="G14" s="158"/>
      <c r="H14" s="159"/>
      <c r="I14" s="159"/>
      <c r="J14" s="160"/>
      <c r="K14" s="158">
        <v>1</v>
      </c>
      <c r="L14" s="159"/>
      <c r="M14" s="159">
        <v>1</v>
      </c>
      <c r="N14" s="160"/>
      <c r="O14" s="158"/>
      <c r="P14" s="159"/>
      <c r="Q14" s="159"/>
      <c r="R14" s="160"/>
      <c r="S14" s="158"/>
      <c r="T14" s="159"/>
      <c r="U14" s="159"/>
      <c r="V14" s="160"/>
      <c r="W14" s="158"/>
      <c r="X14" s="159"/>
      <c r="Y14" s="159"/>
      <c r="Z14" s="160"/>
    </row>
    <row r="15" spans="1:26" s="232" customFormat="1" x14ac:dyDescent="0.25">
      <c r="A15" s="125" t="s">
        <v>71</v>
      </c>
      <c r="B15" s="150">
        <v>1</v>
      </c>
      <c r="C15" s="158"/>
      <c r="D15" s="159"/>
      <c r="E15" s="159"/>
      <c r="F15" s="160"/>
      <c r="G15" s="158"/>
      <c r="H15" s="159"/>
      <c r="I15" s="159"/>
      <c r="J15" s="160"/>
      <c r="K15" s="158"/>
      <c r="L15" s="159"/>
      <c r="M15" s="159"/>
      <c r="N15" s="160"/>
      <c r="O15" s="158"/>
      <c r="P15" s="159"/>
      <c r="Q15" s="159"/>
      <c r="R15" s="160"/>
      <c r="S15" s="158">
        <v>1</v>
      </c>
      <c r="T15" s="159"/>
      <c r="U15" s="159"/>
      <c r="V15" s="160">
        <v>1</v>
      </c>
      <c r="W15" s="158"/>
      <c r="X15" s="159"/>
      <c r="Y15" s="159"/>
      <c r="Z15" s="160"/>
    </row>
    <row r="16" spans="1:26" x14ac:dyDescent="0.25">
      <c r="A16" s="125" t="s">
        <v>72</v>
      </c>
      <c r="B16" s="150">
        <v>1</v>
      </c>
      <c r="C16" s="158"/>
      <c r="D16" s="159"/>
      <c r="E16" s="159"/>
      <c r="F16" s="160"/>
      <c r="G16" s="158"/>
      <c r="H16" s="159"/>
      <c r="I16" s="159"/>
      <c r="J16" s="160"/>
      <c r="K16" s="158"/>
      <c r="L16" s="159"/>
      <c r="M16" s="159"/>
      <c r="N16" s="160"/>
      <c r="O16" s="158"/>
      <c r="P16" s="159"/>
      <c r="Q16" s="159"/>
      <c r="R16" s="160"/>
      <c r="S16" s="158">
        <v>1</v>
      </c>
      <c r="T16" s="159"/>
      <c r="U16" s="159"/>
      <c r="V16" s="160">
        <v>1</v>
      </c>
      <c r="W16" s="158"/>
      <c r="X16" s="159"/>
      <c r="Y16" s="159"/>
      <c r="Z16" s="160"/>
    </row>
    <row r="17" spans="1:26" x14ac:dyDescent="0.25">
      <c r="A17" s="125" t="s">
        <v>0</v>
      </c>
      <c r="B17" s="150">
        <v>113</v>
      </c>
      <c r="C17" s="158">
        <v>34</v>
      </c>
      <c r="D17" s="159">
        <v>25</v>
      </c>
      <c r="E17" s="159">
        <v>3</v>
      </c>
      <c r="F17" s="160">
        <v>6</v>
      </c>
      <c r="G17" s="158">
        <v>1</v>
      </c>
      <c r="H17" s="159">
        <v>1</v>
      </c>
      <c r="I17" s="159"/>
      <c r="J17" s="160"/>
      <c r="K17" s="158">
        <v>2</v>
      </c>
      <c r="L17" s="159">
        <v>2</v>
      </c>
      <c r="M17" s="159"/>
      <c r="N17" s="160"/>
      <c r="O17" s="158"/>
      <c r="P17" s="159"/>
      <c r="Q17" s="159"/>
      <c r="R17" s="160"/>
      <c r="S17" s="158">
        <v>76</v>
      </c>
      <c r="T17" s="159">
        <v>42</v>
      </c>
      <c r="U17" s="159">
        <v>13</v>
      </c>
      <c r="V17" s="160">
        <v>21</v>
      </c>
      <c r="W17" s="158"/>
      <c r="X17" s="159"/>
      <c r="Y17" s="159"/>
      <c r="Z17" s="160"/>
    </row>
    <row r="18" spans="1:26" x14ac:dyDescent="0.25">
      <c r="A18" s="125" t="s">
        <v>137</v>
      </c>
      <c r="B18" s="150">
        <v>3</v>
      </c>
      <c r="C18" s="158"/>
      <c r="D18" s="159"/>
      <c r="E18" s="159"/>
      <c r="F18" s="160"/>
      <c r="G18" s="158"/>
      <c r="H18" s="159"/>
      <c r="I18" s="159"/>
      <c r="J18" s="160"/>
      <c r="K18" s="158"/>
      <c r="L18" s="159"/>
      <c r="M18" s="159"/>
      <c r="N18" s="160"/>
      <c r="O18" s="158"/>
      <c r="P18" s="159"/>
      <c r="Q18" s="159"/>
      <c r="R18" s="160"/>
      <c r="S18" s="158">
        <v>3</v>
      </c>
      <c r="T18" s="159">
        <v>2</v>
      </c>
      <c r="U18" s="159"/>
      <c r="V18" s="160">
        <v>1</v>
      </c>
      <c r="W18" s="158"/>
      <c r="X18" s="159"/>
      <c r="Y18" s="159"/>
      <c r="Z18" s="160"/>
    </row>
    <row r="19" spans="1:26" x14ac:dyDescent="0.25">
      <c r="A19" s="125" t="s">
        <v>73</v>
      </c>
      <c r="B19" s="150">
        <v>21</v>
      </c>
      <c r="C19" s="158">
        <v>5</v>
      </c>
      <c r="D19" s="159">
        <v>1</v>
      </c>
      <c r="E19" s="159">
        <v>1</v>
      </c>
      <c r="F19" s="160">
        <v>3</v>
      </c>
      <c r="G19" s="158"/>
      <c r="H19" s="159"/>
      <c r="I19" s="159"/>
      <c r="J19" s="160"/>
      <c r="K19" s="158"/>
      <c r="L19" s="159"/>
      <c r="M19" s="159"/>
      <c r="N19" s="160"/>
      <c r="O19" s="158"/>
      <c r="P19" s="159"/>
      <c r="Q19" s="159"/>
      <c r="R19" s="160"/>
      <c r="S19" s="158">
        <v>16</v>
      </c>
      <c r="T19" s="159">
        <v>9</v>
      </c>
      <c r="U19" s="159">
        <v>2</v>
      </c>
      <c r="V19" s="160">
        <v>5</v>
      </c>
      <c r="W19" s="158"/>
      <c r="X19" s="159"/>
      <c r="Y19" s="159"/>
      <c r="Z19" s="160"/>
    </row>
    <row r="20" spans="1:26" x14ac:dyDescent="0.25">
      <c r="A20" s="125" t="s">
        <v>74</v>
      </c>
      <c r="B20" s="150">
        <v>2</v>
      </c>
      <c r="C20" s="158"/>
      <c r="D20" s="159"/>
      <c r="E20" s="159"/>
      <c r="F20" s="160"/>
      <c r="G20" s="158"/>
      <c r="H20" s="159"/>
      <c r="I20" s="159"/>
      <c r="J20" s="160"/>
      <c r="K20" s="158"/>
      <c r="L20" s="159"/>
      <c r="M20" s="159"/>
      <c r="N20" s="160"/>
      <c r="O20" s="158"/>
      <c r="P20" s="159"/>
      <c r="Q20" s="159"/>
      <c r="R20" s="160"/>
      <c r="S20" s="158">
        <v>2</v>
      </c>
      <c r="T20" s="159">
        <v>2</v>
      </c>
      <c r="U20" s="159"/>
      <c r="V20" s="160"/>
      <c r="W20" s="158"/>
      <c r="X20" s="159"/>
      <c r="Y20" s="159"/>
      <c r="Z20" s="160"/>
    </row>
    <row r="21" spans="1:26" x14ac:dyDescent="0.25">
      <c r="A21" s="125" t="s">
        <v>138</v>
      </c>
      <c r="B21" s="150">
        <v>1</v>
      </c>
      <c r="C21" s="158"/>
      <c r="D21" s="159"/>
      <c r="E21" s="159"/>
      <c r="F21" s="160"/>
      <c r="G21" s="158"/>
      <c r="H21" s="159"/>
      <c r="I21" s="159"/>
      <c r="J21" s="160"/>
      <c r="K21" s="158"/>
      <c r="L21" s="159"/>
      <c r="M21" s="159"/>
      <c r="N21" s="160"/>
      <c r="O21" s="158"/>
      <c r="P21" s="159"/>
      <c r="Q21" s="159"/>
      <c r="R21" s="160"/>
      <c r="S21" s="158">
        <v>1</v>
      </c>
      <c r="T21" s="159">
        <v>1</v>
      </c>
      <c r="U21" s="159"/>
      <c r="V21" s="160"/>
      <c r="W21" s="158"/>
      <c r="X21" s="159"/>
      <c r="Y21" s="159"/>
      <c r="Z21" s="160"/>
    </row>
    <row r="22" spans="1:26" x14ac:dyDescent="0.25">
      <c r="A22" s="125" t="s">
        <v>139</v>
      </c>
      <c r="B22" s="150">
        <v>1</v>
      </c>
      <c r="C22" s="158"/>
      <c r="D22" s="159"/>
      <c r="E22" s="159"/>
      <c r="F22" s="160"/>
      <c r="G22" s="158"/>
      <c r="H22" s="159"/>
      <c r="I22" s="159"/>
      <c r="J22" s="160"/>
      <c r="K22" s="158"/>
      <c r="L22" s="159"/>
      <c r="M22" s="159"/>
      <c r="N22" s="160"/>
      <c r="O22" s="158"/>
      <c r="P22" s="159"/>
      <c r="Q22" s="159"/>
      <c r="R22" s="160"/>
      <c r="S22" s="158">
        <v>1</v>
      </c>
      <c r="T22" s="159"/>
      <c r="U22" s="159"/>
      <c r="V22" s="160">
        <v>1</v>
      </c>
      <c r="W22" s="158"/>
      <c r="X22" s="159"/>
      <c r="Y22" s="159"/>
      <c r="Z22" s="160"/>
    </row>
    <row r="23" spans="1:26" x14ac:dyDescent="0.25">
      <c r="A23" s="125" t="s">
        <v>141</v>
      </c>
      <c r="B23" s="150">
        <v>1</v>
      </c>
      <c r="C23" s="158">
        <v>1</v>
      </c>
      <c r="D23" s="159">
        <v>1</v>
      </c>
      <c r="E23" s="159"/>
      <c r="F23" s="160"/>
      <c r="G23" s="158"/>
      <c r="H23" s="159"/>
      <c r="I23" s="159"/>
      <c r="J23" s="160"/>
      <c r="K23" s="158"/>
      <c r="L23" s="159"/>
      <c r="M23" s="159"/>
      <c r="N23" s="160"/>
      <c r="O23" s="158">
        <v>1</v>
      </c>
      <c r="P23" s="159">
        <v>1</v>
      </c>
      <c r="Q23" s="159"/>
      <c r="R23" s="160"/>
      <c r="S23" s="158"/>
      <c r="T23" s="159"/>
      <c r="U23" s="159"/>
      <c r="V23" s="160"/>
      <c r="W23" s="158"/>
      <c r="X23" s="159"/>
      <c r="Y23" s="159"/>
      <c r="Z23" s="160"/>
    </row>
    <row r="24" spans="1:26" x14ac:dyDescent="0.25">
      <c r="A24" s="125" t="s">
        <v>142</v>
      </c>
      <c r="B24" s="150">
        <v>1</v>
      </c>
      <c r="C24" s="158"/>
      <c r="D24" s="159"/>
      <c r="E24" s="159"/>
      <c r="F24" s="160"/>
      <c r="G24" s="158"/>
      <c r="H24" s="159"/>
      <c r="I24" s="159"/>
      <c r="J24" s="160"/>
      <c r="K24" s="158"/>
      <c r="L24" s="159"/>
      <c r="M24" s="159"/>
      <c r="N24" s="160"/>
      <c r="O24" s="158"/>
      <c r="P24" s="159"/>
      <c r="Q24" s="159"/>
      <c r="R24" s="160"/>
      <c r="S24" s="158"/>
      <c r="T24" s="159"/>
      <c r="U24" s="159"/>
      <c r="V24" s="160"/>
      <c r="W24" s="158"/>
      <c r="X24" s="159"/>
      <c r="Y24" s="159"/>
      <c r="Z24" s="160"/>
    </row>
    <row r="25" spans="1:26" ht="15.75" thickBot="1" x14ac:dyDescent="0.3">
      <c r="A25" s="125" t="s">
        <v>75</v>
      </c>
      <c r="B25" s="151">
        <v>1</v>
      </c>
      <c r="C25" s="161"/>
      <c r="D25" s="162"/>
      <c r="E25" s="162"/>
      <c r="F25" s="163"/>
      <c r="G25" s="161"/>
      <c r="H25" s="162"/>
      <c r="I25" s="162"/>
      <c r="J25" s="163"/>
      <c r="K25" s="161"/>
      <c r="L25" s="162"/>
      <c r="M25" s="162"/>
      <c r="N25" s="163"/>
      <c r="O25" s="161"/>
      <c r="P25" s="162"/>
      <c r="Q25" s="162"/>
      <c r="R25" s="163"/>
      <c r="S25" s="161">
        <v>1</v>
      </c>
      <c r="T25" s="162"/>
      <c r="U25" s="162"/>
      <c r="V25" s="163">
        <v>1</v>
      </c>
      <c r="W25" s="161"/>
      <c r="X25" s="162"/>
      <c r="Y25" s="162"/>
      <c r="Z25" s="163"/>
    </row>
    <row r="26" spans="1:26" ht="15.6" customHeight="1" x14ac:dyDescent="0.25">
      <c r="A26" s="124" t="s">
        <v>79</v>
      </c>
      <c r="B26" s="143" t="s">
        <v>143</v>
      </c>
      <c r="C26" s="164">
        <v>41</v>
      </c>
      <c r="D26" s="165">
        <v>28</v>
      </c>
      <c r="E26" s="165">
        <v>4</v>
      </c>
      <c r="F26" s="166">
        <v>9</v>
      </c>
      <c r="G26" s="164">
        <v>2</v>
      </c>
      <c r="H26" s="165">
        <v>2</v>
      </c>
      <c r="I26" s="165">
        <v>0</v>
      </c>
      <c r="J26" s="166">
        <v>0</v>
      </c>
      <c r="K26" s="164">
        <v>4</v>
      </c>
      <c r="L26" s="165">
        <v>2</v>
      </c>
      <c r="M26" s="165">
        <v>1</v>
      </c>
      <c r="N26" s="166">
        <v>1</v>
      </c>
      <c r="O26" s="164">
        <v>1</v>
      </c>
      <c r="P26" s="165">
        <v>1</v>
      </c>
      <c r="Q26" s="165">
        <v>0</v>
      </c>
      <c r="R26" s="166">
        <v>0</v>
      </c>
      <c r="S26" s="164">
        <v>111</v>
      </c>
      <c r="T26" s="165">
        <v>60</v>
      </c>
      <c r="U26" s="165">
        <v>16</v>
      </c>
      <c r="V26" s="166">
        <v>35</v>
      </c>
      <c r="W26" s="164">
        <v>0</v>
      </c>
      <c r="X26" s="165">
        <v>0</v>
      </c>
      <c r="Y26" s="165">
        <v>0</v>
      </c>
      <c r="Z26" s="166">
        <v>0</v>
      </c>
    </row>
    <row r="27" spans="1:26" x14ac:dyDescent="0.25">
      <c r="A27" s="125" t="s">
        <v>65</v>
      </c>
      <c r="B27" s="120">
        <v>1</v>
      </c>
      <c r="C27" s="158"/>
      <c r="D27" s="159"/>
      <c r="E27" s="159"/>
      <c r="F27" s="160"/>
      <c r="G27" s="158"/>
      <c r="H27" s="159"/>
      <c r="I27" s="159"/>
      <c r="J27" s="160"/>
      <c r="K27" s="158"/>
      <c r="L27" s="159"/>
      <c r="M27" s="159"/>
      <c r="N27" s="160"/>
      <c r="O27" s="158"/>
      <c r="P27" s="159"/>
      <c r="Q27" s="159"/>
      <c r="R27" s="160"/>
      <c r="S27" s="158">
        <v>1</v>
      </c>
      <c r="T27" s="159">
        <v>1</v>
      </c>
      <c r="U27" s="159"/>
      <c r="V27" s="160"/>
      <c r="W27" s="158"/>
      <c r="X27" s="159"/>
      <c r="Y27" s="159"/>
      <c r="Z27" s="160"/>
    </row>
    <row r="28" spans="1:26" x14ac:dyDescent="0.25">
      <c r="A28" s="125" t="s">
        <v>85</v>
      </c>
      <c r="B28" s="120">
        <v>1</v>
      </c>
      <c r="C28" s="158">
        <v>1</v>
      </c>
      <c r="D28" s="159">
        <v>1</v>
      </c>
      <c r="E28" s="159"/>
      <c r="F28" s="160"/>
      <c r="G28" s="158"/>
      <c r="H28" s="159"/>
      <c r="I28" s="159"/>
      <c r="J28" s="160"/>
      <c r="K28" s="158"/>
      <c r="L28" s="159"/>
      <c r="M28" s="159"/>
      <c r="N28" s="160"/>
      <c r="O28" s="158"/>
      <c r="P28" s="159"/>
      <c r="Q28" s="159"/>
      <c r="R28" s="160"/>
      <c r="S28" s="158"/>
      <c r="T28" s="159"/>
      <c r="U28" s="159"/>
      <c r="V28" s="160"/>
      <c r="W28" s="158"/>
      <c r="X28" s="159"/>
      <c r="Y28" s="159"/>
      <c r="Z28" s="160"/>
    </row>
    <row r="29" spans="1:26" x14ac:dyDescent="0.25">
      <c r="A29" s="125" t="s">
        <v>86</v>
      </c>
      <c r="B29" s="120">
        <v>1</v>
      </c>
      <c r="C29" s="158"/>
      <c r="D29" s="159"/>
      <c r="E29" s="159"/>
      <c r="F29" s="160"/>
      <c r="G29" s="158">
        <v>1</v>
      </c>
      <c r="H29" s="159">
        <v>1</v>
      </c>
      <c r="I29" s="159"/>
      <c r="J29" s="160"/>
      <c r="K29" s="158"/>
      <c r="L29" s="159"/>
      <c r="M29" s="159"/>
      <c r="N29" s="160"/>
      <c r="O29" s="158"/>
      <c r="P29" s="159"/>
      <c r="Q29" s="159"/>
      <c r="R29" s="160"/>
      <c r="S29" s="158"/>
      <c r="T29" s="159"/>
      <c r="U29" s="159"/>
      <c r="V29" s="160"/>
      <c r="W29" s="158"/>
      <c r="X29" s="159"/>
      <c r="Y29" s="159"/>
      <c r="Z29" s="160"/>
    </row>
    <row r="30" spans="1:26" x14ac:dyDescent="0.25">
      <c r="A30" s="125" t="s">
        <v>66</v>
      </c>
      <c r="B30" s="120">
        <v>1</v>
      </c>
      <c r="C30" s="158"/>
      <c r="D30" s="159"/>
      <c r="E30" s="159"/>
      <c r="F30" s="160"/>
      <c r="G30" s="158"/>
      <c r="H30" s="159"/>
      <c r="I30" s="159"/>
      <c r="J30" s="160"/>
      <c r="K30" s="158"/>
      <c r="L30" s="159"/>
      <c r="M30" s="159"/>
      <c r="N30" s="160"/>
      <c r="O30" s="158"/>
      <c r="P30" s="159"/>
      <c r="Q30" s="159"/>
      <c r="R30" s="160"/>
      <c r="S30" s="158">
        <v>1</v>
      </c>
      <c r="T30" s="159"/>
      <c r="U30" s="159"/>
      <c r="V30" s="160">
        <v>1</v>
      </c>
      <c r="W30" s="158"/>
      <c r="X30" s="159"/>
      <c r="Y30" s="159"/>
      <c r="Z30" s="160"/>
    </row>
    <row r="31" spans="1:26" x14ac:dyDescent="0.25">
      <c r="A31" s="125" t="s">
        <v>67</v>
      </c>
      <c r="B31" s="120">
        <v>1</v>
      </c>
      <c r="C31" s="158"/>
      <c r="D31" s="159"/>
      <c r="E31" s="159"/>
      <c r="F31" s="160"/>
      <c r="G31" s="158"/>
      <c r="H31" s="159"/>
      <c r="I31" s="159"/>
      <c r="J31" s="160"/>
      <c r="K31" s="158"/>
      <c r="L31" s="159"/>
      <c r="M31" s="159"/>
      <c r="N31" s="160"/>
      <c r="O31" s="158"/>
      <c r="P31" s="159"/>
      <c r="Q31" s="159"/>
      <c r="R31" s="160"/>
      <c r="S31" s="158">
        <v>1</v>
      </c>
      <c r="T31" s="159"/>
      <c r="U31" s="159"/>
      <c r="V31" s="160">
        <v>1</v>
      </c>
      <c r="W31" s="158"/>
      <c r="X31" s="159"/>
      <c r="Y31" s="159"/>
      <c r="Z31" s="160"/>
    </row>
    <row r="32" spans="1:26" x14ac:dyDescent="0.25">
      <c r="A32" s="125" t="s">
        <v>68</v>
      </c>
      <c r="B32" s="120">
        <v>1</v>
      </c>
      <c r="C32" s="158"/>
      <c r="D32" s="159"/>
      <c r="E32" s="159"/>
      <c r="F32" s="160"/>
      <c r="G32" s="158"/>
      <c r="H32" s="159"/>
      <c r="I32" s="159"/>
      <c r="J32" s="160"/>
      <c r="K32" s="158"/>
      <c r="L32" s="159"/>
      <c r="M32" s="159"/>
      <c r="N32" s="160"/>
      <c r="O32" s="158"/>
      <c r="P32" s="159"/>
      <c r="Q32" s="159"/>
      <c r="R32" s="160"/>
      <c r="S32" s="158">
        <v>1</v>
      </c>
      <c r="T32" s="159">
        <v>1</v>
      </c>
      <c r="U32" s="159"/>
      <c r="V32" s="160"/>
      <c r="W32" s="158"/>
      <c r="X32" s="159"/>
      <c r="Y32" s="159"/>
      <c r="Z32" s="160"/>
    </row>
    <row r="33" spans="1:26" x14ac:dyDescent="0.25">
      <c r="A33" s="125" t="s">
        <v>135</v>
      </c>
      <c r="B33" s="120">
        <v>1</v>
      </c>
      <c r="C33" s="158"/>
      <c r="D33" s="159"/>
      <c r="E33" s="159"/>
      <c r="F33" s="160"/>
      <c r="G33" s="158"/>
      <c r="H33" s="159"/>
      <c r="I33" s="159"/>
      <c r="J33" s="160"/>
      <c r="K33" s="158"/>
      <c r="L33" s="159"/>
      <c r="M33" s="159"/>
      <c r="N33" s="160"/>
      <c r="O33" s="158"/>
      <c r="P33" s="159"/>
      <c r="Q33" s="159"/>
      <c r="R33" s="160"/>
      <c r="S33" s="158">
        <v>1</v>
      </c>
      <c r="T33" s="159">
        <v>1</v>
      </c>
      <c r="U33" s="159"/>
      <c r="V33" s="160"/>
      <c r="W33" s="158"/>
      <c r="X33" s="159"/>
      <c r="Y33" s="159"/>
      <c r="Z33" s="160"/>
    </row>
    <row r="34" spans="1:26" x14ac:dyDescent="0.25">
      <c r="A34" s="125" t="s">
        <v>136</v>
      </c>
      <c r="B34" s="120">
        <v>1</v>
      </c>
      <c r="C34" s="158"/>
      <c r="D34" s="159"/>
      <c r="E34" s="159"/>
      <c r="F34" s="160"/>
      <c r="G34" s="158"/>
      <c r="H34" s="159"/>
      <c r="I34" s="159"/>
      <c r="J34" s="160"/>
      <c r="K34" s="158"/>
      <c r="L34" s="159"/>
      <c r="M34" s="159"/>
      <c r="N34" s="160"/>
      <c r="O34" s="158"/>
      <c r="P34" s="159"/>
      <c r="Q34" s="159"/>
      <c r="R34" s="160"/>
      <c r="S34" s="158">
        <v>1</v>
      </c>
      <c r="T34" s="159"/>
      <c r="U34" s="159"/>
      <c r="V34" s="160">
        <v>1</v>
      </c>
      <c r="W34" s="158"/>
      <c r="X34" s="159"/>
      <c r="Y34" s="159"/>
      <c r="Z34" s="160"/>
    </row>
    <row r="35" spans="1:26" x14ac:dyDescent="0.25">
      <c r="A35" s="125" t="s">
        <v>69</v>
      </c>
      <c r="B35" s="120">
        <v>1</v>
      </c>
      <c r="C35" s="158"/>
      <c r="D35" s="159"/>
      <c r="E35" s="159"/>
      <c r="F35" s="160"/>
      <c r="G35" s="158"/>
      <c r="H35" s="159"/>
      <c r="I35" s="159"/>
      <c r="J35" s="160"/>
      <c r="K35" s="158"/>
      <c r="L35" s="159"/>
      <c r="M35" s="159"/>
      <c r="N35" s="160"/>
      <c r="O35" s="158"/>
      <c r="P35" s="159"/>
      <c r="Q35" s="159"/>
      <c r="R35" s="160"/>
      <c r="S35" s="158">
        <v>1</v>
      </c>
      <c r="T35" s="159"/>
      <c r="U35" s="159"/>
      <c r="V35" s="160">
        <v>1</v>
      </c>
      <c r="W35" s="158"/>
      <c r="X35" s="159"/>
      <c r="Y35" s="159"/>
      <c r="Z35" s="160"/>
    </row>
    <row r="36" spans="1:26" x14ac:dyDescent="0.25">
      <c r="A36" s="125" t="s">
        <v>70</v>
      </c>
      <c r="B36" s="120">
        <v>1</v>
      </c>
      <c r="C36" s="158"/>
      <c r="D36" s="159"/>
      <c r="E36" s="159"/>
      <c r="F36" s="160"/>
      <c r="G36" s="158"/>
      <c r="H36" s="159"/>
      <c r="I36" s="159"/>
      <c r="J36" s="160"/>
      <c r="K36" s="158">
        <v>1</v>
      </c>
      <c r="L36" s="159"/>
      <c r="M36" s="159">
        <v>1</v>
      </c>
      <c r="N36" s="160"/>
      <c r="O36" s="158"/>
      <c r="P36" s="159"/>
      <c r="Q36" s="159"/>
      <c r="R36" s="160"/>
      <c r="S36" s="158"/>
      <c r="T36" s="159"/>
      <c r="U36" s="159"/>
      <c r="V36" s="160"/>
      <c r="W36" s="158"/>
      <c r="X36" s="159"/>
      <c r="Y36" s="159"/>
      <c r="Z36" s="160"/>
    </row>
    <row r="37" spans="1:26" x14ac:dyDescent="0.25">
      <c r="A37" s="125" t="s">
        <v>71</v>
      </c>
      <c r="B37" s="120">
        <v>1</v>
      </c>
      <c r="C37" s="158"/>
      <c r="D37" s="159"/>
      <c r="E37" s="159"/>
      <c r="F37" s="160"/>
      <c r="G37" s="158"/>
      <c r="H37" s="159"/>
      <c r="I37" s="159"/>
      <c r="J37" s="160"/>
      <c r="K37" s="158"/>
      <c r="L37" s="159"/>
      <c r="M37" s="159"/>
      <c r="N37" s="160"/>
      <c r="O37" s="158"/>
      <c r="P37" s="159"/>
      <c r="Q37" s="159"/>
      <c r="R37" s="160"/>
      <c r="S37" s="158">
        <v>1</v>
      </c>
      <c r="T37" s="159"/>
      <c r="U37" s="159"/>
      <c r="V37" s="160">
        <v>1</v>
      </c>
      <c r="W37" s="158"/>
      <c r="X37" s="159"/>
      <c r="Y37" s="159"/>
      <c r="Z37" s="160"/>
    </row>
    <row r="38" spans="1:26" x14ac:dyDescent="0.25">
      <c r="A38" s="125" t="s">
        <v>72</v>
      </c>
      <c r="B38" s="120">
        <v>1</v>
      </c>
      <c r="C38" s="158"/>
      <c r="D38" s="159"/>
      <c r="E38" s="159"/>
      <c r="F38" s="160"/>
      <c r="G38" s="158"/>
      <c r="H38" s="159"/>
      <c r="I38" s="159"/>
      <c r="J38" s="160"/>
      <c r="K38" s="158"/>
      <c r="L38" s="159"/>
      <c r="M38" s="159"/>
      <c r="N38" s="160"/>
      <c r="O38" s="158"/>
      <c r="P38" s="159"/>
      <c r="Q38" s="159"/>
      <c r="R38" s="160"/>
      <c r="S38" s="158">
        <v>1</v>
      </c>
      <c r="T38" s="159"/>
      <c r="U38" s="159"/>
      <c r="V38" s="160">
        <v>1</v>
      </c>
      <c r="W38" s="158"/>
      <c r="X38" s="159"/>
      <c r="Y38" s="159"/>
      <c r="Z38" s="160"/>
    </row>
    <row r="39" spans="1:26" x14ac:dyDescent="0.25">
      <c r="A39" s="125" t="s">
        <v>0</v>
      </c>
      <c r="B39" s="120">
        <v>116</v>
      </c>
      <c r="C39" s="158">
        <v>34</v>
      </c>
      <c r="D39" s="159">
        <v>25</v>
      </c>
      <c r="E39" s="159">
        <v>3</v>
      </c>
      <c r="F39" s="160">
        <v>6</v>
      </c>
      <c r="G39" s="158">
        <v>1</v>
      </c>
      <c r="H39" s="159">
        <v>1</v>
      </c>
      <c r="I39" s="159"/>
      <c r="J39" s="160"/>
      <c r="K39" s="158">
        <v>3</v>
      </c>
      <c r="L39" s="159">
        <v>2</v>
      </c>
      <c r="M39" s="159"/>
      <c r="N39" s="160">
        <v>1</v>
      </c>
      <c r="O39" s="158"/>
      <c r="P39" s="159"/>
      <c r="Q39" s="159"/>
      <c r="R39" s="160"/>
      <c r="S39" s="158">
        <v>78</v>
      </c>
      <c r="T39" s="159">
        <v>43</v>
      </c>
      <c r="U39" s="159">
        <v>14</v>
      </c>
      <c r="V39" s="160">
        <v>21</v>
      </c>
      <c r="W39" s="158"/>
      <c r="X39" s="159"/>
      <c r="Y39" s="159"/>
      <c r="Z39" s="160"/>
    </row>
    <row r="40" spans="1:26" x14ac:dyDescent="0.25">
      <c r="A40" s="125" t="s">
        <v>137</v>
      </c>
      <c r="B40" s="120">
        <v>3</v>
      </c>
      <c r="C40" s="158"/>
      <c r="D40" s="159"/>
      <c r="E40" s="159"/>
      <c r="F40" s="160"/>
      <c r="G40" s="158"/>
      <c r="H40" s="159"/>
      <c r="I40" s="159"/>
      <c r="J40" s="160"/>
      <c r="K40" s="158"/>
      <c r="L40" s="159"/>
      <c r="M40" s="159"/>
      <c r="N40" s="160"/>
      <c r="O40" s="158"/>
      <c r="P40" s="159"/>
      <c r="Q40" s="159"/>
      <c r="R40" s="160"/>
      <c r="S40" s="158">
        <v>3</v>
      </c>
      <c r="T40" s="159">
        <v>2</v>
      </c>
      <c r="U40" s="159"/>
      <c r="V40" s="160">
        <v>1</v>
      </c>
      <c r="W40" s="158"/>
      <c r="X40" s="159"/>
      <c r="Y40" s="159"/>
      <c r="Z40" s="160"/>
    </row>
    <row r="41" spans="1:26" s="232" customFormat="1" x14ac:dyDescent="0.25">
      <c r="A41" s="125" t="s">
        <v>73</v>
      </c>
      <c r="B41" s="120">
        <v>21</v>
      </c>
      <c r="C41" s="158">
        <v>5</v>
      </c>
      <c r="D41" s="159">
        <v>1</v>
      </c>
      <c r="E41" s="159">
        <v>1</v>
      </c>
      <c r="F41" s="160">
        <v>3</v>
      </c>
      <c r="G41" s="158"/>
      <c r="H41" s="159"/>
      <c r="I41" s="159"/>
      <c r="J41" s="160"/>
      <c r="K41" s="158"/>
      <c r="L41" s="159"/>
      <c r="M41" s="159"/>
      <c r="N41" s="160"/>
      <c r="O41" s="158"/>
      <c r="P41" s="159"/>
      <c r="Q41" s="159"/>
      <c r="R41" s="160"/>
      <c r="S41" s="158">
        <v>16</v>
      </c>
      <c r="T41" s="159">
        <v>9</v>
      </c>
      <c r="U41" s="159">
        <v>2</v>
      </c>
      <c r="V41" s="160">
        <v>5</v>
      </c>
      <c r="W41" s="158"/>
      <c r="X41" s="159"/>
      <c r="Y41" s="159"/>
      <c r="Z41" s="160"/>
    </row>
    <row r="42" spans="1:26" x14ac:dyDescent="0.25">
      <c r="A42" s="125" t="s">
        <v>74</v>
      </c>
      <c r="B42" s="120">
        <v>2</v>
      </c>
      <c r="C42" s="158"/>
      <c r="D42" s="159"/>
      <c r="E42" s="159"/>
      <c r="F42" s="160"/>
      <c r="G42" s="158"/>
      <c r="H42" s="159"/>
      <c r="I42" s="159"/>
      <c r="J42" s="160"/>
      <c r="K42" s="158"/>
      <c r="L42" s="159"/>
      <c r="M42" s="159"/>
      <c r="N42" s="160"/>
      <c r="O42" s="158"/>
      <c r="P42" s="159"/>
      <c r="Q42" s="159"/>
      <c r="R42" s="160"/>
      <c r="S42" s="158">
        <v>2</v>
      </c>
      <c r="T42" s="159">
        <v>2</v>
      </c>
      <c r="U42" s="159"/>
      <c r="V42" s="160"/>
      <c r="W42" s="158"/>
      <c r="X42" s="159"/>
      <c r="Y42" s="159"/>
      <c r="Z42" s="160"/>
    </row>
    <row r="43" spans="1:26" x14ac:dyDescent="0.25">
      <c r="A43" s="125" t="s">
        <v>138</v>
      </c>
      <c r="B43" s="120">
        <v>1</v>
      </c>
      <c r="C43" s="158"/>
      <c r="D43" s="159"/>
      <c r="E43" s="159"/>
      <c r="F43" s="160"/>
      <c r="G43" s="158"/>
      <c r="H43" s="159"/>
      <c r="I43" s="159"/>
      <c r="J43" s="160"/>
      <c r="K43" s="158"/>
      <c r="L43" s="159"/>
      <c r="M43" s="159"/>
      <c r="N43" s="160"/>
      <c r="O43" s="158"/>
      <c r="P43" s="159"/>
      <c r="Q43" s="159"/>
      <c r="R43" s="160"/>
      <c r="S43" s="158">
        <v>1</v>
      </c>
      <c r="T43" s="159">
        <v>1</v>
      </c>
      <c r="U43" s="159"/>
      <c r="V43" s="160"/>
      <c r="W43" s="158"/>
      <c r="X43" s="159"/>
      <c r="Y43" s="159"/>
      <c r="Z43" s="160"/>
    </row>
    <row r="44" spans="1:26" x14ac:dyDescent="0.25">
      <c r="A44" s="125" t="s">
        <v>139</v>
      </c>
      <c r="B44" s="120">
        <v>1</v>
      </c>
      <c r="C44" s="158"/>
      <c r="D44" s="159"/>
      <c r="E44" s="159"/>
      <c r="F44" s="160"/>
      <c r="G44" s="158"/>
      <c r="H44" s="159"/>
      <c r="I44" s="159"/>
      <c r="J44" s="160"/>
      <c r="K44" s="158"/>
      <c r="L44" s="159"/>
      <c r="M44" s="159"/>
      <c r="N44" s="160"/>
      <c r="O44" s="158"/>
      <c r="P44" s="159"/>
      <c r="Q44" s="159"/>
      <c r="R44" s="160"/>
      <c r="S44" s="158">
        <v>1</v>
      </c>
      <c r="T44" s="159"/>
      <c r="U44" s="159"/>
      <c r="V44" s="160">
        <v>1</v>
      </c>
      <c r="W44" s="158"/>
      <c r="X44" s="159"/>
      <c r="Y44" s="159"/>
      <c r="Z44" s="160"/>
    </row>
    <row r="45" spans="1:26" x14ac:dyDescent="0.25">
      <c r="A45" s="125" t="s">
        <v>141</v>
      </c>
      <c r="B45" s="120">
        <v>1</v>
      </c>
      <c r="C45" s="158">
        <v>1</v>
      </c>
      <c r="D45" s="159">
        <v>1</v>
      </c>
      <c r="E45" s="159"/>
      <c r="F45" s="160"/>
      <c r="G45" s="158"/>
      <c r="H45" s="159"/>
      <c r="I45" s="159"/>
      <c r="J45" s="160"/>
      <c r="K45" s="158"/>
      <c r="L45" s="159"/>
      <c r="M45" s="159"/>
      <c r="N45" s="160"/>
      <c r="O45" s="158"/>
      <c r="P45" s="159"/>
      <c r="Q45" s="159"/>
      <c r="R45" s="160"/>
      <c r="S45" s="158"/>
      <c r="T45" s="159"/>
      <c r="U45" s="159"/>
      <c r="V45" s="160"/>
      <c r="W45" s="158"/>
      <c r="X45" s="159"/>
      <c r="Y45" s="159"/>
      <c r="Z45" s="160"/>
    </row>
    <row r="46" spans="1:26" x14ac:dyDescent="0.25">
      <c r="A46" s="125" t="s">
        <v>142</v>
      </c>
      <c r="B46" s="120">
        <v>1</v>
      </c>
      <c r="C46" s="158"/>
      <c r="D46" s="159"/>
      <c r="E46" s="159"/>
      <c r="F46" s="160"/>
      <c r="G46" s="158"/>
      <c r="H46" s="159"/>
      <c r="I46" s="159"/>
      <c r="J46" s="160"/>
      <c r="K46" s="158"/>
      <c r="L46" s="159"/>
      <c r="M46" s="159"/>
      <c r="N46" s="160"/>
      <c r="O46" s="158">
        <v>1</v>
      </c>
      <c r="P46" s="159">
        <v>1</v>
      </c>
      <c r="Q46" s="159"/>
      <c r="R46" s="160"/>
      <c r="S46" s="158"/>
      <c r="T46" s="159"/>
      <c r="U46" s="159"/>
      <c r="V46" s="160"/>
      <c r="W46" s="158"/>
      <c r="X46" s="159"/>
      <c r="Y46" s="159"/>
      <c r="Z46" s="160"/>
    </row>
    <row r="47" spans="1:26" ht="15.75" thickBot="1" x14ac:dyDescent="0.3">
      <c r="A47" s="125" t="s">
        <v>75</v>
      </c>
      <c r="B47" s="121">
        <v>1</v>
      </c>
      <c r="C47" s="161"/>
      <c r="D47" s="162"/>
      <c r="E47" s="162"/>
      <c r="F47" s="163"/>
      <c r="G47" s="161"/>
      <c r="H47" s="162"/>
      <c r="I47" s="162"/>
      <c r="J47" s="163"/>
      <c r="K47" s="161"/>
      <c r="L47" s="162"/>
      <c r="M47" s="162"/>
      <c r="N47" s="163"/>
      <c r="O47" s="161"/>
      <c r="P47" s="162"/>
      <c r="Q47" s="162"/>
      <c r="R47" s="163"/>
      <c r="S47" s="161">
        <v>1</v>
      </c>
      <c r="T47" s="162"/>
      <c r="U47" s="162"/>
      <c r="V47" s="163">
        <v>1</v>
      </c>
      <c r="W47" s="161"/>
      <c r="X47" s="162"/>
      <c r="Y47" s="162"/>
      <c r="Z47" s="163"/>
    </row>
    <row r="48" spans="1:26" x14ac:dyDescent="0.25">
      <c r="A48" s="124" t="s">
        <v>81</v>
      </c>
      <c r="B48" s="133">
        <v>16</v>
      </c>
      <c r="C48" s="157">
        <v>1</v>
      </c>
      <c r="D48" s="155">
        <v>1</v>
      </c>
      <c r="E48" s="155" t="s">
        <v>83</v>
      </c>
      <c r="F48" s="156" t="s">
        <v>83</v>
      </c>
      <c r="G48" s="157">
        <v>0</v>
      </c>
      <c r="H48" s="155">
        <v>0</v>
      </c>
      <c r="I48" s="155" t="s">
        <v>83</v>
      </c>
      <c r="J48" s="156" t="s">
        <v>83</v>
      </c>
      <c r="K48" s="157">
        <v>0</v>
      </c>
      <c r="L48" s="155">
        <v>0</v>
      </c>
      <c r="M48" s="155" t="s">
        <v>83</v>
      </c>
      <c r="N48" s="156" t="s">
        <v>83</v>
      </c>
      <c r="O48" s="157">
        <v>0</v>
      </c>
      <c r="P48" s="155">
        <v>0</v>
      </c>
      <c r="Q48" s="155" t="s">
        <v>83</v>
      </c>
      <c r="R48" s="156" t="s">
        <v>83</v>
      </c>
      <c r="S48" s="157">
        <v>15</v>
      </c>
      <c r="T48" s="155">
        <v>15</v>
      </c>
      <c r="U48" s="155" t="s">
        <v>83</v>
      </c>
      <c r="V48" s="156" t="s">
        <v>83</v>
      </c>
      <c r="W48" s="157">
        <v>0</v>
      </c>
      <c r="X48" s="155">
        <v>0</v>
      </c>
      <c r="Y48" s="155" t="s">
        <v>83</v>
      </c>
      <c r="Z48" s="156" t="s">
        <v>83</v>
      </c>
    </row>
    <row r="49" spans="1:26" s="232" customFormat="1" x14ac:dyDescent="0.25">
      <c r="A49" s="125" t="s">
        <v>144</v>
      </c>
      <c r="B49" s="120">
        <v>1</v>
      </c>
      <c r="C49" s="158"/>
      <c r="D49" s="159"/>
      <c r="E49" s="159"/>
      <c r="F49" s="160"/>
      <c r="G49" s="158"/>
      <c r="H49" s="159"/>
      <c r="I49" s="159"/>
      <c r="J49" s="160"/>
      <c r="K49" s="158"/>
      <c r="L49" s="159"/>
      <c r="M49" s="159"/>
      <c r="N49" s="160"/>
      <c r="O49" s="158"/>
      <c r="P49" s="159"/>
      <c r="Q49" s="159"/>
      <c r="R49" s="160"/>
      <c r="S49" s="158">
        <v>1</v>
      </c>
      <c r="T49" s="159">
        <v>1</v>
      </c>
      <c r="U49" s="159"/>
      <c r="V49" s="160"/>
      <c r="W49" s="158"/>
      <c r="X49" s="159"/>
      <c r="Y49" s="159"/>
      <c r="Z49" s="160"/>
    </row>
    <row r="50" spans="1:26" s="232" customFormat="1" x14ac:dyDescent="0.25">
      <c r="A50" s="125" t="s">
        <v>80</v>
      </c>
      <c r="B50" s="120">
        <v>1</v>
      </c>
      <c r="C50" s="158"/>
      <c r="D50" s="159"/>
      <c r="E50" s="159"/>
      <c r="F50" s="160"/>
      <c r="G50" s="158"/>
      <c r="H50" s="159"/>
      <c r="I50" s="159"/>
      <c r="J50" s="160"/>
      <c r="K50" s="158"/>
      <c r="L50" s="159"/>
      <c r="M50" s="159"/>
      <c r="N50" s="160"/>
      <c r="O50" s="158"/>
      <c r="P50" s="159"/>
      <c r="Q50" s="159"/>
      <c r="R50" s="160"/>
      <c r="S50" s="158">
        <v>1</v>
      </c>
      <c r="T50" s="159">
        <v>1</v>
      </c>
      <c r="U50" s="159"/>
      <c r="V50" s="160"/>
      <c r="W50" s="158"/>
      <c r="X50" s="159"/>
      <c r="Y50" s="159"/>
      <c r="Z50" s="160"/>
    </row>
    <row r="51" spans="1:26" s="232" customFormat="1" x14ac:dyDescent="0.25">
      <c r="A51" s="125" t="s">
        <v>137</v>
      </c>
      <c r="B51" s="120">
        <v>2</v>
      </c>
      <c r="C51" s="158"/>
      <c r="D51" s="159"/>
      <c r="E51" s="159"/>
      <c r="F51" s="160"/>
      <c r="G51" s="158"/>
      <c r="H51" s="159"/>
      <c r="I51" s="159"/>
      <c r="J51" s="160"/>
      <c r="K51" s="158"/>
      <c r="L51" s="159"/>
      <c r="M51" s="159"/>
      <c r="N51" s="160"/>
      <c r="O51" s="158"/>
      <c r="P51" s="159"/>
      <c r="Q51" s="159"/>
      <c r="R51" s="160"/>
      <c r="S51" s="158">
        <v>2</v>
      </c>
      <c r="T51" s="159">
        <v>2</v>
      </c>
      <c r="U51" s="159"/>
      <c r="V51" s="160"/>
      <c r="W51" s="158"/>
      <c r="X51" s="159"/>
      <c r="Y51" s="159"/>
      <c r="Z51" s="160"/>
    </row>
    <row r="52" spans="1:26" s="232" customFormat="1" x14ac:dyDescent="0.25">
      <c r="A52" s="125" t="s">
        <v>73</v>
      </c>
      <c r="B52" s="120">
        <v>10</v>
      </c>
      <c r="C52" s="158">
        <v>1</v>
      </c>
      <c r="D52" s="159">
        <v>1</v>
      </c>
      <c r="E52" s="159"/>
      <c r="F52" s="160"/>
      <c r="G52" s="158"/>
      <c r="H52" s="159"/>
      <c r="I52" s="159"/>
      <c r="J52" s="160"/>
      <c r="K52" s="158"/>
      <c r="L52" s="159"/>
      <c r="M52" s="159"/>
      <c r="N52" s="160"/>
      <c r="O52" s="158"/>
      <c r="P52" s="159"/>
      <c r="Q52" s="159"/>
      <c r="R52" s="160"/>
      <c r="S52" s="158">
        <v>9</v>
      </c>
      <c r="T52" s="159">
        <v>9</v>
      </c>
      <c r="U52" s="159"/>
      <c r="V52" s="160"/>
      <c r="W52" s="158"/>
      <c r="X52" s="159"/>
      <c r="Y52" s="159"/>
      <c r="Z52" s="160"/>
    </row>
    <row r="53" spans="1:26" ht="15.75" thickBot="1" x14ac:dyDescent="0.3">
      <c r="A53" s="125" t="s">
        <v>74</v>
      </c>
      <c r="B53" s="119">
        <v>2</v>
      </c>
      <c r="C53" s="170"/>
      <c r="D53" s="171"/>
      <c r="E53" s="171"/>
      <c r="F53" s="172"/>
      <c r="G53" s="170"/>
      <c r="H53" s="171"/>
      <c r="I53" s="171"/>
      <c r="J53" s="172"/>
      <c r="K53" s="170"/>
      <c r="L53" s="171"/>
      <c r="M53" s="171"/>
      <c r="N53" s="172"/>
      <c r="O53" s="170"/>
      <c r="P53" s="171"/>
      <c r="Q53" s="171"/>
      <c r="R53" s="172"/>
      <c r="S53" s="170">
        <v>2</v>
      </c>
      <c r="T53" s="171">
        <v>2</v>
      </c>
      <c r="U53" s="171"/>
      <c r="V53" s="172"/>
      <c r="W53" s="170"/>
      <c r="X53" s="171"/>
      <c r="Y53" s="171"/>
      <c r="Z53" s="172"/>
    </row>
    <row r="54" spans="1:26" x14ac:dyDescent="0.25">
      <c r="A54" s="124" t="s">
        <v>82</v>
      </c>
      <c r="B54" s="133">
        <v>5</v>
      </c>
      <c r="C54" s="157">
        <v>1</v>
      </c>
      <c r="D54" s="155" t="s">
        <v>83</v>
      </c>
      <c r="E54" s="155">
        <v>1</v>
      </c>
      <c r="F54" s="156" t="s">
        <v>83</v>
      </c>
      <c r="G54" s="157">
        <v>0</v>
      </c>
      <c r="H54" s="155" t="s">
        <v>83</v>
      </c>
      <c r="I54" s="155">
        <v>0</v>
      </c>
      <c r="J54" s="156" t="s">
        <v>83</v>
      </c>
      <c r="K54" s="157">
        <v>0</v>
      </c>
      <c r="L54" s="155" t="s">
        <v>83</v>
      </c>
      <c r="M54" s="155">
        <v>0</v>
      </c>
      <c r="N54" s="156" t="s">
        <v>83</v>
      </c>
      <c r="O54" s="157">
        <v>0</v>
      </c>
      <c r="P54" s="155" t="s">
        <v>83</v>
      </c>
      <c r="Q54" s="155">
        <v>0</v>
      </c>
      <c r="R54" s="156" t="s">
        <v>83</v>
      </c>
      <c r="S54" s="157">
        <v>4</v>
      </c>
      <c r="T54" s="155" t="s">
        <v>83</v>
      </c>
      <c r="U54" s="155">
        <v>4</v>
      </c>
      <c r="V54" s="156" t="s">
        <v>83</v>
      </c>
      <c r="W54" s="157">
        <v>0</v>
      </c>
      <c r="X54" s="155" t="s">
        <v>83</v>
      </c>
      <c r="Y54" s="155">
        <v>0</v>
      </c>
      <c r="Z54" s="156" t="s">
        <v>83</v>
      </c>
    </row>
    <row r="55" spans="1:26" x14ac:dyDescent="0.25">
      <c r="A55" s="125" t="s">
        <v>80</v>
      </c>
      <c r="B55" s="118">
        <v>2</v>
      </c>
      <c r="C55" s="167"/>
      <c r="D55" s="168"/>
      <c r="E55" s="168"/>
      <c r="F55" s="169"/>
      <c r="G55" s="167"/>
      <c r="H55" s="168"/>
      <c r="I55" s="168"/>
      <c r="J55" s="169"/>
      <c r="K55" s="167"/>
      <c r="L55" s="168"/>
      <c r="M55" s="168"/>
      <c r="N55" s="169"/>
      <c r="O55" s="167"/>
      <c r="P55" s="168"/>
      <c r="Q55" s="168"/>
      <c r="R55" s="169"/>
      <c r="S55" s="167"/>
      <c r="T55" s="168"/>
      <c r="U55" s="168"/>
      <c r="V55" s="169"/>
      <c r="W55" s="167"/>
      <c r="X55" s="168"/>
      <c r="Y55" s="168"/>
      <c r="Z55" s="169"/>
    </row>
    <row r="56" spans="1:26" ht="15.75" thickBot="1" x14ac:dyDescent="0.3">
      <c r="A56" s="125" t="s">
        <v>73</v>
      </c>
      <c r="B56" s="119">
        <v>3</v>
      </c>
      <c r="C56" s="170">
        <v>1</v>
      </c>
      <c r="D56" s="171"/>
      <c r="E56" s="171">
        <v>1</v>
      </c>
      <c r="F56" s="172"/>
      <c r="G56" s="170"/>
      <c r="H56" s="171"/>
      <c r="I56" s="171"/>
      <c r="J56" s="172"/>
      <c r="K56" s="170"/>
      <c r="L56" s="171"/>
      <c r="M56" s="171"/>
      <c r="N56" s="172"/>
      <c r="O56" s="170"/>
      <c r="P56" s="171"/>
      <c r="Q56" s="171"/>
      <c r="R56" s="172"/>
      <c r="S56" s="170">
        <v>2</v>
      </c>
      <c r="T56" s="171"/>
      <c r="U56" s="171">
        <v>2</v>
      </c>
      <c r="V56" s="172"/>
      <c r="W56" s="170"/>
      <c r="X56" s="171"/>
      <c r="Y56" s="171"/>
      <c r="Z56" s="172"/>
    </row>
    <row r="57" spans="1:26" x14ac:dyDescent="0.25">
      <c r="A57" s="124" t="s">
        <v>88</v>
      </c>
      <c r="B57" s="147" t="s">
        <v>147</v>
      </c>
      <c r="C57" s="173">
        <v>0</v>
      </c>
      <c r="D57" s="155">
        <v>0</v>
      </c>
      <c r="E57" s="155">
        <v>0</v>
      </c>
      <c r="F57" s="156">
        <v>0</v>
      </c>
      <c r="G57" s="173">
        <v>0</v>
      </c>
      <c r="H57" s="155">
        <v>0</v>
      </c>
      <c r="I57" s="155">
        <v>0</v>
      </c>
      <c r="J57" s="156">
        <v>0</v>
      </c>
      <c r="K57" s="173">
        <v>1</v>
      </c>
      <c r="L57" s="155">
        <v>0</v>
      </c>
      <c r="M57" s="155">
        <v>1</v>
      </c>
      <c r="N57" s="156">
        <v>0</v>
      </c>
      <c r="O57" s="173">
        <v>0</v>
      </c>
      <c r="P57" s="155">
        <v>0</v>
      </c>
      <c r="Q57" s="155">
        <v>0</v>
      </c>
      <c r="R57" s="156">
        <v>0</v>
      </c>
      <c r="S57" s="173">
        <v>7</v>
      </c>
      <c r="T57" s="155">
        <v>3</v>
      </c>
      <c r="U57" s="155">
        <v>0</v>
      </c>
      <c r="V57" s="156">
        <v>4</v>
      </c>
      <c r="W57" s="173">
        <v>0</v>
      </c>
      <c r="X57" s="155">
        <v>0</v>
      </c>
      <c r="Y57" s="155">
        <v>0</v>
      </c>
      <c r="Z57" s="156">
        <v>0</v>
      </c>
    </row>
    <row r="58" spans="1:26" x14ac:dyDescent="0.25">
      <c r="A58" s="125" t="s">
        <v>67</v>
      </c>
      <c r="B58" s="118">
        <v>1</v>
      </c>
      <c r="C58" s="174"/>
      <c r="D58" s="168"/>
      <c r="E58" s="168"/>
      <c r="F58" s="160"/>
      <c r="G58" s="174"/>
      <c r="H58" s="168"/>
      <c r="I58" s="168"/>
      <c r="J58" s="160"/>
      <c r="K58" s="174"/>
      <c r="L58" s="168"/>
      <c r="M58" s="168"/>
      <c r="N58" s="160"/>
      <c r="O58" s="174"/>
      <c r="P58" s="168"/>
      <c r="Q58" s="168"/>
      <c r="R58" s="160"/>
      <c r="S58" s="174">
        <v>1</v>
      </c>
      <c r="T58" s="168"/>
      <c r="U58" s="168"/>
      <c r="V58" s="160"/>
      <c r="W58" s="174"/>
      <c r="X58" s="168"/>
      <c r="Y58" s="168"/>
      <c r="Z58" s="160"/>
    </row>
    <row r="59" spans="1:26" x14ac:dyDescent="0.25">
      <c r="A59" s="125" t="s">
        <v>68</v>
      </c>
      <c r="B59" s="118">
        <v>1</v>
      </c>
      <c r="C59" s="174"/>
      <c r="D59" s="168"/>
      <c r="E59" s="168"/>
      <c r="F59" s="160"/>
      <c r="G59" s="174"/>
      <c r="H59" s="168"/>
      <c r="I59" s="168"/>
      <c r="J59" s="160"/>
      <c r="K59" s="174"/>
      <c r="L59" s="168"/>
      <c r="M59" s="168"/>
      <c r="N59" s="160"/>
      <c r="O59" s="174"/>
      <c r="P59" s="168"/>
      <c r="Q59" s="168"/>
      <c r="R59" s="160"/>
      <c r="S59" s="174">
        <v>1</v>
      </c>
      <c r="T59" s="168">
        <v>1</v>
      </c>
      <c r="U59" s="168"/>
      <c r="V59" s="160"/>
      <c r="W59" s="174"/>
      <c r="X59" s="168"/>
      <c r="Y59" s="168"/>
      <c r="Z59" s="160"/>
    </row>
    <row r="60" spans="1:26" x14ac:dyDescent="0.25">
      <c r="A60" s="125" t="s">
        <v>89</v>
      </c>
      <c r="B60" s="118">
        <v>1</v>
      </c>
      <c r="C60" s="174"/>
      <c r="D60" s="168"/>
      <c r="E60" s="168"/>
      <c r="F60" s="160"/>
      <c r="G60" s="174"/>
      <c r="H60" s="168"/>
      <c r="I60" s="168"/>
      <c r="J60" s="160"/>
      <c r="K60" s="174"/>
      <c r="L60" s="168"/>
      <c r="M60" s="168"/>
      <c r="N60" s="160"/>
      <c r="O60" s="174"/>
      <c r="P60" s="168"/>
      <c r="Q60" s="168"/>
      <c r="R60" s="160"/>
      <c r="S60" s="174">
        <v>1</v>
      </c>
      <c r="T60" s="168">
        <v>1</v>
      </c>
      <c r="U60" s="168"/>
      <c r="V60" s="160"/>
      <c r="W60" s="174"/>
      <c r="X60" s="168"/>
      <c r="Y60" s="168"/>
      <c r="Z60" s="160"/>
    </row>
    <row r="61" spans="1:26" s="232" customFormat="1" x14ac:dyDescent="0.25">
      <c r="A61" s="125" t="s">
        <v>135</v>
      </c>
      <c r="B61" s="118">
        <v>1</v>
      </c>
      <c r="C61" s="174"/>
      <c r="D61" s="168"/>
      <c r="E61" s="168"/>
      <c r="F61" s="160"/>
      <c r="G61" s="174"/>
      <c r="H61" s="168"/>
      <c r="I61" s="168"/>
      <c r="J61" s="160"/>
      <c r="K61" s="174"/>
      <c r="L61" s="168"/>
      <c r="M61" s="168"/>
      <c r="N61" s="160"/>
      <c r="O61" s="174"/>
      <c r="P61" s="168"/>
      <c r="Q61" s="168"/>
      <c r="R61" s="160"/>
      <c r="S61" s="174">
        <v>1</v>
      </c>
      <c r="T61" s="168">
        <v>1</v>
      </c>
      <c r="U61" s="168"/>
      <c r="V61" s="160"/>
      <c r="W61" s="174"/>
      <c r="X61" s="168"/>
      <c r="Y61" s="168"/>
      <c r="Z61" s="160"/>
    </row>
    <row r="62" spans="1:26" x14ac:dyDescent="0.25">
      <c r="A62" s="125" t="s">
        <v>136</v>
      </c>
      <c r="B62" s="118">
        <v>1</v>
      </c>
      <c r="C62" s="174"/>
      <c r="D62" s="168"/>
      <c r="E62" s="168"/>
      <c r="F62" s="160"/>
      <c r="G62" s="174"/>
      <c r="H62" s="168"/>
      <c r="I62" s="168"/>
      <c r="J62" s="160"/>
      <c r="K62" s="174"/>
      <c r="L62" s="168"/>
      <c r="M62" s="168"/>
      <c r="N62" s="160"/>
      <c r="O62" s="174"/>
      <c r="P62" s="168"/>
      <c r="Q62" s="168"/>
      <c r="R62" s="160"/>
      <c r="S62" s="174">
        <v>1</v>
      </c>
      <c r="T62" s="168"/>
      <c r="U62" s="168"/>
      <c r="V62" s="160">
        <v>1</v>
      </c>
      <c r="W62" s="174"/>
      <c r="X62" s="168"/>
      <c r="Y62" s="168"/>
      <c r="Z62" s="160"/>
    </row>
    <row r="63" spans="1:26" x14ac:dyDescent="0.25">
      <c r="A63" s="125" t="s">
        <v>69</v>
      </c>
      <c r="B63" s="118">
        <v>1</v>
      </c>
      <c r="C63" s="174"/>
      <c r="D63" s="168"/>
      <c r="E63" s="168"/>
      <c r="F63" s="160"/>
      <c r="G63" s="174"/>
      <c r="H63" s="168"/>
      <c r="I63" s="168"/>
      <c r="J63" s="160"/>
      <c r="K63" s="174"/>
      <c r="L63" s="168"/>
      <c r="M63" s="168"/>
      <c r="N63" s="160"/>
      <c r="O63" s="174"/>
      <c r="P63" s="168"/>
      <c r="Q63" s="168"/>
      <c r="R63" s="160"/>
      <c r="S63" s="174">
        <v>1</v>
      </c>
      <c r="T63" s="168"/>
      <c r="U63" s="168"/>
      <c r="V63" s="160">
        <v>1</v>
      </c>
      <c r="W63" s="174"/>
      <c r="X63" s="168"/>
      <c r="Y63" s="168"/>
      <c r="Z63" s="160"/>
    </row>
    <row r="64" spans="1:26" x14ac:dyDescent="0.25">
      <c r="A64" s="125" t="s">
        <v>70</v>
      </c>
      <c r="B64" s="118">
        <v>1</v>
      </c>
      <c r="C64" s="174"/>
      <c r="D64" s="168"/>
      <c r="E64" s="168"/>
      <c r="F64" s="160"/>
      <c r="G64" s="174"/>
      <c r="H64" s="168"/>
      <c r="I64" s="168"/>
      <c r="J64" s="160"/>
      <c r="K64" s="174">
        <v>1</v>
      </c>
      <c r="L64" s="168"/>
      <c r="M64" s="168">
        <v>1</v>
      </c>
      <c r="N64" s="160"/>
      <c r="O64" s="174"/>
      <c r="P64" s="168"/>
      <c r="Q64" s="168"/>
      <c r="R64" s="160"/>
      <c r="S64" s="174"/>
      <c r="T64" s="168"/>
      <c r="U64" s="168"/>
      <c r="V64" s="160"/>
      <c r="W64" s="174"/>
      <c r="X64" s="168"/>
      <c r="Y64" s="168"/>
      <c r="Z64" s="160"/>
    </row>
    <row r="65" spans="1:26" ht="15.75" thickBot="1" x14ac:dyDescent="0.3">
      <c r="A65" s="125" t="s">
        <v>71</v>
      </c>
      <c r="B65" s="119">
        <v>1</v>
      </c>
      <c r="C65" s="175"/>
      <c r="D65" s="171"/>
      <c r="E65" s="171"/>
      <c r="F65" s="163"/>
      <c r="G65" s="175"/>
      <c r="H65" s="171"/>
      <c r="I65" s="171"/>
      <c r="J65" s="163"/>
      <c r="K65" s="175"/>
      <c r="L65" s="171"/>
      <c r="M65" s="171"/>
      <c r="N65" s="163"/>
      <c r="O65" s="175"/>
      <c r="P65" s="171"/>
      <c r="Q65" s="171"/>
      <c r="R65" s="163"/>
      <c r="S65" s="175">
        <v>1</v>
      </c>
      <c r="T65" s="171"/>
      <c r="U65" s="171"/>
      <c r="V65" s="163">
        <v>1</v>
      </c>
      <c r="W65" s="175"/>
      <c r="X65" s="171"/>
      <c r="Y65" s="171"/>
      <c r="Z65" s="163"/>
    </row>
    <row r="66" spans="1:26" x14ac:dyDescent="0.25">
      <c r="A66" s="124" t="s">
        <v>84</v>
      </c>
      <c r="B66" s="147" t="s">
        <v>146</v>
      </c>
      <c r="C66" s="173">
        <v>1</v>
      </c>
      <c r="D66" s="155">
        <v>1</v>
      </c>
      <c r="E66" s="155">
        <v>0</v>
      </c>
      <c r="F66" s="156">
        <v>0</v>
      </c>
      <c r="G66" s="173">
        <v>1</v>
      </c>
      <c r="H66" s="155">
        <v>1</v>
      </c>
      <c r="I66" s="155">
        <v>0</v>
      </c>
      <c r="J66" s="156">
        <v>0</v>
      </c>
      <c r="K66" s="173">
        <v>0</v>
      </c>
      <c r="L66" s="155">
        <v>0</v>
      </c>
      <c r="M66" s="155">
        <v>0</v>
      </c>
      <c r="N66" s="156">
        <v>0</v>
      </c>
      <c r="O66" s="173">
        <v>0</v>
      </c>
      <c r="P66" s="155">
        <v>0</v>
      </c>
      <c r="Q66" s="155">
        <v>0</v>
      </c>
      <c r="R66" s="156">
        <v>0</v>
      </c>
      <c r="S66" s="173">
        <v>4</v>
      </c>
      <c r="T66" s="155">
        <v>1</v>
      </c>
      <c r="U66" s="155">
        <v>2</v>
      </c>
      <c r="V66" s="156">
        <v>1</v>
      </c>
      <c r="W66" s="173">
        <v>0</v>
      </c>
      <c r="X66" s="155">
        <v>0</v>
      </c>
      <c r="Y66" s="155">
        <v>0</v>
      </c>
      <c r="Z66" s="156">
        <v>0</v>
      </c>
    </row>
    <row r="67" spans="1:26" x14ac:dyDescent="0.25">
      <c r="A67" s="125" t="s">
        <v>65</v>
      </c>
      <c r="B67" s="118">
        <v>1</v>
      </c>
      <c r="C67" s="174"/>
      <c r="D67" s="168"/>
      <c r="E67" s="168"/>
      <c r="F67" s="160"/>
      <c r="G67" s="174"/>
      <c r="H67" s="168"/>
      <c r="I67" s="168"/>
      <c r="J67" s="160"/>
      <c r="K67" s="174"/>
      <c r="L67" s="168"/>
      <c r="M67" s="168"/>
      <c r="N67" s="160"/>
      <c r="O67" s="174"/>
      <c r="P67" s="168"/>
      <c r="Q67" s="168"/>
      <c r="R67" s="160"/>
      <c r="S67" s="174">
        <v>1</v>
      </c>
      <c r="T67" s="168">
        <v>1</v>
      </c>
      <c r="U67" s="168"/>
      <c r="V67" s="160"/>
      <c r="W67" s="174"/>
      <c r="X67" s="168"/>
      <c r="Y67" s="168"/>
      <c r="Z67" s="160"/>
    </row>
    <row r="68" spans="1:26" x14ac:dyDescent="0.25">
      <c r="A68" s="125" t="s">
        <v>85</v>
      </c>
      <c r="B68" s="118">
        <v>2</v>
      </c>
      <c r="C68" s="174">
        <v>1</v>
      </c>
      <c r="D68" s="168">
        <v>1</v>
      </c>
      <c r="E68" s="168"/>
      <c r="F68" s="160"/>
      <c r="G68" s="174"/>
      <c r="H68" s="168"/>
      <c r="I68" s="168"/>
      <c r="J68" s="160"/>
      <c r="K68" s="174"/>
      <c r="L68" s="168"/>
      <c r="M68" s="168"/>
      <c r="N68" s="160"/>
      <c r="O68" s="174"/>
      <c r="P68" s="168"/>
      <c r="Q68" s="168"/>
      <c r="R68" s="160"/>
      <c r="S68" s="174">
        <v>1</v>
      </c>
      <c r="T68" s="168"/>
      <c r="U68" s="168">
        <v>1</v>
      </c>
      <c r="V68" s="160"/>
      <c r="W68" s="174"/>
      <c r="X68" s="168"/>
      <c r="Y68" s="168"/>
      <c r="Z68" s="160"/>
    </row>
    <row r="69" spans="1:26" x14ac:dyDescent="0.25">
      <c r="A69" s="125" t="s">
        <v>145</v>
      </c>
      <c r="B69" s="118">
        <v>1</v>
      </c>
      <c r="C69" s="174"/>
      <c r="D69" s="168"/>
      <c r="E69" s="168"/>
      <c r="F69" s="160"/>
      <c r="G69" s="174"/>
      <c r="H69" s="168"/>
      <c r="I69" s="168"/>
      <c r="J69" s="160"/>
      <c r="K69" s="174"/>
      <c r="L69" s="168"/>
      <c r="M69" s="168"/>
      <c r="N69" s="160"/>
      <c r="O69" s="174"/>
      <c r="P69" s="168"/>
      <c r="Q69" s="168"/>
      <c r="R69" s="160"/>
      <c r="S69" s="174">
        <v>1</v>
      </c>
      <c r="T69" s="168"/>
      <c r="U69" s="168"/>
      <c r="V69" s="160">
        <v>1</v>
      </c>
      <c r="W69" s="174"/>
      <c r="X69" s="168"/>
      <c r="Y69" s="168"/>
      <c r="Z69" s="160"/>
    </row>
    <row r="70" spans="1:26" x14ac:dyDescent="0.25">
      <c r="A70" s="125" t="s">
        <v>86</v>
      </c>
      <c r="B70" s="118">
        <v>1</v>
      </c>
      <c r="C70" s="174"/>
      <c r="D70" s="168"/>
      <c r="E70" s="168"/>
      <c r="F70" s="160"/>
      <c r="G70" s="174">
        <v>1</v>
      </c>
      <c r="H70" s="168">
        <v>1</v>
      </c>
      <c r="I70" s="168"/>
      <c r="J70" s="160"/>
      <c r="K70" s="174"/>
      <c r="L70" s="168"/>
      <c r="M70" s="168"/>
      <c r="N70" s="160"/>
      <c r="O70" s="174"/>
      <c r="P70" s="168"/>
      <c r="Q70" s="168"/>
      <c r="R70" s="160"/>
      <c r="S70" s="174"/>
      <c r="T70" s="168"/>
      <c r="U70" s="168"/>
      <c r="V70" s="160"/>
      <c r="W70" s="174"/>
      <c r="X70" s="168"/>
      <c r="Y70" s="168"/>
      <c r="Z70" s="160"/>
    </row>
    <row r="71" spans="1:26" ht="15.75" thickBot="1" x14ac:dyDescent="0.3">
      <c r="A71" s="142" t="s">
        <v>87</v>
      </c>
      <c r="B71" s="119">
        <v>1</v>
      </c>
      <c r="C71" s="175"/>
      <c r="D71" s="171"/>
      <c r="E71" s="171"/>
      <c r="F71" s="163"/>
      <c r="G71" s="175"/>
      <c r="H71" s="171"/>
      <c r="I71" s="171"/>
      <c r="J71" s="163"/>
      <c r="K71" s="175"/>
      <c r="L71" s="171"/>
      <c r="M71" s="171"/>
      <c r="N71" s="163"/>
      <c r="O71" s="175"/>
      <c r="P71" s="171"/>
      <c r="Q71" s="171"/>
      <c r="R71" s="163"/>
      <c r="S71" s="175">
        <v>1</v>
      </c>
      <c r="T71" s="171"/>
      <c r="U71" s="171">
        <v>1</v>
      </c>
      <c r="V71" s="163"/>
      <c r="W71" s="175"/>
      <c r="X71" s="171"/>
      <c r="Y71" s="171"/>
      <c r="Z71" s="163"/>
    </row>
    <row r="72" spans="1:26" ht="30" x14ac:dyDescent="0.25">
      <c r="A72" s="148" t="s">
        <v>90</v>
      </c>
      <c r="B72" s="147" t="s">
        <v>91</v>
      </c>
      <c r="C72" s="173">
        <v>1</v>
      </c>
      <c r="D72" s="155">
        <v>1</v>
      </c>
      <c r="E72" s="155">
        <v>0</v>
      </c>
      <c r="F72" s="156">
        <v>0</v>
      </c>
      <c r="G72" s="173">
        <v>0</v>
      </c>
      <c r="H72" s="155">
        <v>0</v>
      </c>
      <c r="I72" s="155">
        <v>0</v>
      </c>
      <c r="J72" s="156">
        <v>0</v>
      </c>
      <c r="K72" s="173">
        <v>0</v>
      </c>
      <c r="L72" s="155">
        <v>0</v>
      </c>
      <c r="M72" s="155">
        <v>0</v>
      </c>
      <c r="N72" s="156">
        <v>0</v>
      </c>
      <c r="O72" s="173">
        <v>1</v>
      </c>
      <c r="P72" s="155">
        <v>1</v>
      </c>
      <c r="Q72" s="155">
        <v>0</v>
      </c>
      <c r="R72" s="156">
        <v>0</v>
      </c>
      <c r="S72" s="173">
        <v>7</v>
      </c>
      <c r="T72" s="155">
        <v>1</v>
      </c>
      <c r="U72" s="155">
        <v>0</v>
      </c>
      <c r="V72" s="156">
        <v>6</v>
      </c>
      <c r="W72" s="173">
        <v>0</v>
      </c>
      <c r="X72" s="155">
        <v>0</v>
      </c>
      <c r="Y72" s="155">
        <v>0</v>
      </c>
      <c r="Z72" s="156">
        <v>0</v>
      </c>
    </row>
    <row r="73" spans="1:26" x14ac:dyDescent="0.25">
      <c r="A73" s="125" t="s">
        <v>66</v>
      </c>
      <c r="B73" s="118">
        <v>1</v>
      </c>
      <c r="C73" s="159"/>
      <c r="D73" s="159"/>
      <c r="E73" s="159"/>
      <c r="F73" s="160"/>
      <c r="G73" s="159"/>
      <c r="H73" s="159"/>
      <c r="I73" s="159"/>
      <c r="J73" s="160"/>
      <c r="K73" s="159"/>
      <c r="L73" s="159"/>
      <c r="M73" s="159"/>
      <c r="N73" s="160"/>
      <c r="O73" s="159"/>
      <c r="P73" s="159"/>
      <c r="Q73" s="159"/>
      <c r="R73" s="160"/>
      <c r="S73" s="159">
        <v>1</v>
      </c>
      <c r="T73" s="159"/>
      <c r="U73" s="159"/>
      <c r="V73" s="160">
        <v>1</v>
      </c>
      <c r="W73" s="159"/>
      <c r="X73" s="159"/>
      <c r="Y73" s="159"/>
      <c r="Z73" s="160"/>
    </row>
    <row r="74" spans="1:26" x14ac:dyDescent="0.25">
      <c r="A74" s="125" t="s">
        <v>138</v>
      </c>
      <c r="B74" s="118">
        <v>1</v>
      </c>
      <c r="C74" s="159"/>
      <c r="D74" s="159"/>
      <c r="E74" s="159"/>
      <c r="F74" s="160"/>
      <c r="G74" s="159"/>
      <c r="H74" s="159"/>
      <c r="I74" s="159"/>
      <c r="J74" s="160"/>
      <c r="K74" s="159"/>
      <c r="L74" s="159"/>
      <c r="M74" s="159"/>
      <c r="N74" s="160"/>
      <c r="O74" s="159"/>
      <c r="P74" s="159"/>
      <c r="Q74" s="159"/>
      <c r="R74" s="160"/>
      <c r="S74" s="159">
        <v>1</v>
      </c>
      <c r="T74" s="159">
        <v>1</v>
      </c>
      <c r="U74" s="159"/>
      <c r="V74" s="160"/>
      <c r="W74" s="159"/>
      <c r="X74" s="159"/>
      <c r="Y74" s="159"/>
      <c r="Z74" s="160"/>
    </row>
    <row r="75" spans="1:26" x14ac:dyDescent="0.25">
      <c r="A75" s="125" t="s">
        <v>139</v>
      </c>
      <c r="B75" s="118">
        <v>1</v>
      </c>
      <c r="C75" s="159"/>
      <c r="D75" s="159"/>
      <c r="E75" s="159"/>
      <c r="F75" s="160"/>
      <c r="G75" s="159"/>
      <c r="H75" s="159"/>
      <c r="I75" s="159"/>
      <c r="J75" s="160"/>
      <c r="K75" s="159"/>
      <c r="L75" s="159"/>
      <c r="M75" s="159"/>
      <c r="N75" s="160"/>
      <c r="O75" s="159"/>
      <c r="P75" s="159"/>
      <c r="Q75" s="159"/>
      <c r="R75" s="160"/>
      <c r="S75" s="159">
        <v>1</v>
      </c>
      <c r="T75" s="159"/>
      <c r="U75" s="159"/>
      <c r="V75" s="160">
        <v>1</v>
      </c>
      <c r="W75" s="159"/>
      <c r="X75" s="159"/>
      <c r="Y75" s="159"/>
      <c r="Z75" s="160"/>
    </row>
    <row r="76" spans="1:26" x14ac:dyDescent="0.25">
      <c r="A76" s="125" t="s">
        <v>148</v>
      </c>
      <c r="B76" s="118">
        <v>1</v>
      </c>
      <c r="C76" s="159"/>
      <c r="D76" s="159"/>
      <c r="E76" s="159"/>
      <c r="F76" s="160"/>
      <c r="G76" s="159"/>
      <c r="H76" s="159"/>
      <c r="I76" s="159"/>
      <c r="J76" s="160"/>
      <c r="K76" s="159"/>
      <c r="L76" s="159"/>
      <c r="M76" s="159"/>
      <c r="N76" s="160"/>
      <c r="O76" s="159"/>
      <c r="P76" s="159"/>
      <c r="Q76" s="159"/>
      <c r="R76" s="160"/>
      <c r="S76" s="159">
        <v>1</v>
      </c>
      <c r="T76" s="159"/>
      <c r="U76" s="159"/>
      <c r="V76" s="160">
        <v>1</v>
      </c>
      <c r="W76" s="159"/>
      <c r="X76" s="159"/>
      <c r="Y76" s="159"/>
      <c r="Z76" s="160"/>
    </row>
    <row r="77" spans="1:26" s="232" customFormat="1" x14ac:dyDescent="0.25">
      <c r="A77" s="125" t="s">
        <v>141</v>
      </c>
      <c r="B77" s="118">
        <v>1</v>
      </c>
      <c r="C77" s="159">
        <v>1</v>
      </c>
      <c r="D77" s="159">
        <v>1</v>
      </c>
      <c r="E77" s="159"/>
      <c r="F77" s="160"/>
      <c r="G77" s="159"/>
      <c r="H77" s="159"/>
      <c r="I77" s="159"/>
      <c r="J77" s="160"/>
      <c r="K77" s="159"/>
      <c r="L77" s="159"/>
      <c r="M77" s="159"/>
      <c r="N77" s="160"/>
      <c r="O77" s="159"/>
      <c r="P77" s="159"/>
      <c r="Q77" s="159"/>
      <c r="R77" s="160"/>
      <c r="S77" s="159"/>
      <c r="T77" s="159"/>
      <c r="U77" s="159"/>
      <c r="V77" s="160"/>
      <c r="W77" s="159"/>
      <c r="X77" s="159"/>
      <c r="Y77" s="159"/>
      <c r="Z77" s="160"/>
    </row>
    <row r="78" spans="1:26" x14ac:dyDescent="0.25">
      <c r="A78" s="125" t="s">
        <v>142</v>
      </c>
      <c r="B78" s="118">
        <v>1</v>
      </c>
      <c r="C78" s="159"/>
      <c r="D78" s="159"/>
      <c r="E78" s="159"/>
      <c r="F78" s="160"/>
      <c r="G78" s="159"/>
      <c r="H78" s="159"/>
      <c r="I78" s="159"/>
      <c r="J78" s="160"/>
      <c r="K78" s="159"/>
      <c r="L78" s="159"/>
      <c r="M78" s="159"/>
      <c r="N78" s="160"/>
      <c r="O78" s="159">
        <v>1</v>
      </c>
      <c r="P78" s="159">
        <v>1</v>
      </c>
      <c r="Q78" s="159"/>
      <c r="R78" s="160"/>
      <c r="S78" s="159"/>
      <c r="T78" s="159"/>
      <c r="U78" s="159"/>
      <c r="V78" s="160"/>
      <c r="W78" s="159"/>
      <c r="X78" s="159"/>
      <c r="Y78" s="159"/>
      <c r="Z78" s="160"/>
    </row>
    <row r="79" spans="1:26" x14ac:dyDescent="0.25">
      <c r="A79" s="125" t="s">
        <v>75</v>
      </c>
      <c r="B79" s="118">
        <v>1</v>
      </c>
      <c r="C79" s="159"/>
      <c r="D79" s="159"/>
      <c r="E79" s="159"/>
      <c r="F79" s="160"/>
      <c r="G79" s="159"/>
      <c r="H79" s="159"/>
      <c r="I79" s="159"/>
      <c r="J79" s="160"/>
      <c r="K79" s="159"/>
      <c r="L79" s="159"/>
      <c r="M79" s="159"/>
      <c r="N79" s="160"/>
      <c r="O79" s="159"/>
      <c r="P79" s="159"/>
      <c r="Q79" s="159"/>
      <c r="R79" s="160"/>
      <c r="S79" s="159">
        <v>1</v>
      </c>
      <c r="T79" s="159"/>
      <c r="U79" s="159"/>
      <c r="V79" s="160">
        <v>1</v>
      </c>
      <c r="W79" s="159"/>
      <c r="X79" s="159"/>
      <c r="Y79" s="159"/>
      <c r="Z79" s="160"/>
    </row>
    <row r="80" spans="1:26" x14ac:dyDescent="0.25">
      <c r="A80" s="125" t="s">
        <v>149</v>
      </c>
      <c r="B80" s="118">
        <v>1</v>
      </c>
      <c r="C80" s="159"/>
      <c r="D80" s="159"/>
      <c r="E80" s="159"/>
      <c r="F80" s="160"/>
      <c r="G80" s="159"/>
      <c r="H80" s="159"/>
      <c r="I80" s="159"/>
      <c r="J80" s="160"/>
      <c r="K80" s="159"/>
      <c r="L80" s="159"/>
      <c r="M80" s="159"/>
      <c r="N80" s="160"/>
      <c r="O80" s="159"/>
      <c r="P80" s="159"/>
      <c r="Q80" s="159"/>
      <c r="R80" s="160"/>
      <c r="S80" s="159">
        <v>1</v>
      </c>
      <c r="T80" s="159"/>
      <c r="U80" s="159"/>
      <c r="V80" s="160">
        <v>1</v>
      </c>
      <c r="W80" s="159"/>
      <c r="X80" s="159"/>
      <c r="Y80" s="159"/>
      <c r="Z80" s="160"/>
    </row>
    <row r="81" spans="1:26" ht="15.75" thickBot="1" x14ac:dyDescent="0.3">
      <c r="A81" s="177" t="s">
        <v>150</v>
      </c>
      <c r="B81" s="119">
        <v>1</v>
      </c>
      <c r="C81" s="162"/>
      <c r="D81" s="162"/>
      <c r="E81" s="162"/>
      <c r="F81" s="163"/>
      <c r="G81" s="162"/>
      <c r="H81" s="162"/>
      <c r="I81" s="162"/>
      <c r="J81" s="163"/>
      <c r="K81" s="162"/>
      <c r="L81" s="162"/>
      <c r="M81" s="162"/>
      <c r="N81" s="163"/>
      <c r="O81" s="162"/>
      <c r="P81" s="162"/>
      <c r="Q81" s="162"/>
      <c r="R81" s="163"/>
      <c r="S81" s="162">
        <v>1</v>
      </c>
      <c r="T81" s="162"/>
      <c r="U81" s="162"/>
      <c r="V81" s="163">
        <v>1</v>
      </c>
      <c r="W81" s="162"/>
      <c r="X81" s="162"/>
      <c r="Y81" s="162"/>
      <c r="Z81" s="163"/>
    </row>
  </sheetData>
  <mergeCells count="7">
    <mergeCell ref="B2:B3"/>
    <mergeCell ref="W2:Z2"/>
    <mergeCell ref="S2:V2"/>
    <mergeCell ref="O2:R2"/>
    <mergeCell ref="K2:N2"/>
    <mergeCell ref="G2:J2"/>
    <mergeCell ref="C2:F2"/>
  </mergeCells>
  <pageMargins left="0.25" right="0.25" top="0.75" bottom="0.75" header="0.3" footer="0.3"/>
  <pageSetup scale="74" fitToHeight="0" orientation="landscape" r:id="rId1"/>
  <headerFooter>
    <oddHeader>&amp;C&amp;"-,Bold"ADVANCE Grant
Fall 2016</oddHeader>
    <oddFooter>&amp;R&amp;8Office of Institutional Research
produced on 9/14/2017</oddFooter>
  </headerFooter>
  <rowBreaks count="2" manualBreakCount="2">
    <brk id="25" max="16383" man="1"/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L13" sqref="L13"/>
    </sheetView>
  </sheetViews>
  <sheetFormatPr defaultRowHeight="15" x14ac:dyDescent="0.25"/>
  <cols>
    <col min="1" max="1" width="34.140625" customWidth="1"/>
    <col min="2" max="2" width="4" bestFit="1" customWidth="1"/>
    <col min="3" max="3" width="14.5703125" bestFit="1" customWidth="1"/>
    <col min="4" max="4" width="15" bestFit="1" customWidth="1"/>
    <col min="5" max="5" width="4" bestFit="1" customWidth="1"/>
    <col min="6" max="6" width="14.5703125" bestFit="1" customWidth="1"/>
    <col min="7" max="7" width="15" bestFit="1" customWidth="1"/>
    <col min="8" max="8" width="4" bestFit="1" customWidth="1"/>
    <col min="9" max="9" width="14.5703125" bestFit="1" customWidth="1"/>
    <col min="10" max="10" width="15" bestFit="1" customWidth="1"/>
    <col min="11" max="11" width="3" bestFit="1" customWidth="1"/>
    <col min="12" max="12" width="13.5703125" bestFit="1" customWidth="1"/>
    <col min="13" max="13" width="15" bestFit="1" customWidth="1"/>
  </cols>
  <sheetData>
    <row r="1" spans="1:13" s="178" customFormat="1" ht="16.5" thickBot="1" x14ac:dyDescent="0.3">
      <c r="A1" s="3" t="s">
        <v>101</v>
      </c>
    </row>
    <row r="2" spans="1:13" x14ac:dyDescent="0.25">
      <c r="A2" s="11"/>
      <c r="B2" s="444" t="s">
        <v>40</v>
      </c>
      <c r="C2" s="445"/>
      <c r="D2" s="446"/>
      <c r="E2" s="460" t="s">
        <v>15</v>
      </c>
      <c r="F2" s="461"/>
      <c r="G2" s="462"/>
      <c r="H2" s="444" t="s">
        <v>16</v>
      </c>
      <c r="I2" s="445"/>
      <c r="J2" s="446"/>
    </row>
    <row r="3" spans="1:13" ht="15.75" thickBot="1" x14ac:dyDescent="0.3">
      <c r="A3" s="15"/>
      <c r="B3" s="36" t="s">
        <v>103</v>
      </c>
      <c r="C3" s="32" t="s">
        <v>98</v>
      </c>
      <c r="D3" s="185" t="s">
        <v>99</v>
      </c>
      <c r="E3" s="92" t="s">
        <v>103</v>
      </c>
      <c r="F3" s="186" t="s">
        <v>98</v>
      </c>
      <c r="G3" s="72" t="s">
        <v>99</v>
      </c>
      <c r="H3" s="36" t="s">
        <v>103</v>
      </c>
      <c r="I3" s="32" t="s">
        <v>98</v>
      </c>
      <c r="J3" s="185" t="s">
        <v>99</v>
      </c>
    </row>
    <row r="4" spans="1:13" s="2" customFormat="1" x14ac:dyDescent="0.25">
      <c r="A4" s="108" t="s">
        <v>33</v>
      </c>
      <c r="B4" s="341">
        <v>229</v>
      </c>
      <c r="C4" s="342">
        <v>26400783.640000001</v>
      </c>
      <c r="D4" s="343">
        <v>115287.26</v>
      </c>
      <c r="E4" s="344">
        <v>56</v>
      </c>
      <c r="F4" s="345">
        <v>5916474.3499999996</v>
      </c>
      <c r="G4" s="346">
        <v>105651.33</v>
      </c>
      <c r="H4" s="341">
        <v>173</v>
      </c>
      <c r="I4" s="342">
        <v>20484309.289999999</v>
      </c>
      <c r="J4" s="343">
        <v>118406.41</v>
      </c>
    </row>
    <row r="5" spans="1:13" x14ac:dyDescent="0.25">
      <c r="A5" s="99" t="s">
        <v>1</v>
      </c>
      <c r="B5" s="190">
        <v>104</v>
      </c>
      <c r="C5" s="211">
        <v>12427533.390000001</v>
      </c>
      <c r="D5" s="212">
        <v>119495.51</v>
      </c>
      <c r="E5" s="191">
        <v>22</v>
      </c>
      <c r="F5" s="197">
        <v>2610254.6800000002</v>
      </c>
      <c r="G5" s="198">
        <v>118647.94</v>
      </c>
      <c r="H5" s="190">
        <v>82</v>
      </c>
      <c r="I5" s="211">
        <v>9817278.7100000009</v>
      </c>
      <c r="J5" s="212">
        <v>119722.91</v>
      </c>
    </row>
    <row r="6" spans="1:13" x14ac:dyDescent="0.25">
      <c r="A6" s="99" t="s">
        <v>151</v>
      </c>
      <c r="B6" s="190">
        <v>6</v>
      </c>
      <c r="C6" s="211">
        <v>823153.57</v>
      </c>
      <c r="D6" s="212">
        <v>137192.26</v>
      </c>
      <c r="E6" s="184" t="s">
        <v>100</v>
      </c>
      <c r="F6" s="203" t="s">
        <v>100</v>
      </c>
      <c r="G6" s="204" t="s">
        <v>100</v>
      </c>
      <c r="H6" s="180" t="s">
        <v>100</v>
      </c>
      <c r="I6" s="222" t="s">
        <v>100</v>
      </c>
      <c r="J6" s="223" t="s">
        <v>100</v>
      </c>
      <c r="K6" s="178"/>
      <c r="L6" s="178"/>
      <c r="M6" s="178"/>
    </row>
    <row r="7" spans="1:13" ht="15.75" thickBot="1" x14ac:dyDescent="0.3">
      <c r="A7" s="99" t="s">
        <v>8</v>
      </c>
      <c r="B7" s="192">
        <v>119</v>
      </c>
      <c r="C7" s="213">
        <v>13150096.68</v>
      </c>
      <c r="D7" s="214">
        <v>110505.01</v>
      </c>
      <c r="E7" s="347">
        <v>30</v>
      </c>
      <c r="F7" s="348">
        <v>2766244.67</v>
      </c>
      <c r="G7" s="349">
        <v>92208.16</v>
      </c>
      <c r="H7" s="192">
        <v>89</v>
      </c>
      <c r="I7" s="213">
        <v>10383852.01</v>
      </c>
      <c r="J7" s="214">
        <v>116672.49</v>
      </c>
      <c r="K7" s="178"/>
      <c r="L7" s="178"/>
      <c r="M7" s="178"/>
    </row>
    <row r="8" spans="1:13" s="2" customFormat="1" x14ac:dyDescent="0.25">
      <c r="A8" s="108" t="s">
        <v>34</v>
      </c>
      <c r="B8" s="341">
        <v>76</v>
      </c>
      <c r="C8" s="342">
        <v>7688095.29</v>
      </c>
      <c r="D8" s="343">
        <v>101159.15</v>
      </c>
      <c r="E8" s="344">
        <v>41</v>
      </c>
      <c r="F8" s="345">
        <v>4034507.35</v>
      </c>
      <c r="G8" s="346">
        <v>98402.62</v>
      </c>
      <c r="H8" s="341">
        <v>35</v>
      </c>
      <c r="I8" s="342">
        <v>3653587.94</v>
      </c>
      <c r="J8" s="343">
        <v>104388.23</v>
      </c>
    </row>
    <row r="9" spans="1:13" x14ac:dyDescent="0.25">
      <c r="A9" s="99" t="s">
        <v>35</v>
      </c>
      <c r="B9" s="190">
        <v>24</v>
      </c>
      <c r="C9" s="211">
        <v>2396810.96</v>
      </c>
      <c r="D9" s="212">
        <v>99867.12</v>
      </c>
      <c r="E9" s="191">
        <v>17</v>
      </c>
      <c r="F9" s="197">
        <v>1653872.57</v>
      </c>
      <c r="G9" s="198">
        <v>97286.62</v>
      </c>
      <c r="H9" s="190">
        <v>7</v>
      </c>
      <c r="I9" s="211">
        <v>742938.38</v>
      </c>
      <c r="J9" s="212">
        <v>106134.05</v>
      </c>
      <c r="K9" s="178"/>
      <c r="L9" s="178"/>
      <c r="M9" s="178"/>
    </row>
    <row r="10" spans="1:13" ht="15.75" thickBot="1" x14ac:dyDescent="0.3">
      <c r="A10" s="100" t="s">
        <v>36</v>
      </c>
      <c r="B10" s="193">
        <v>52</v>
      </c>
      <c r="C10" s="215">
        <v>5291284.33</v>
      </c>
      <c r="D10" s="216">
        <v>101755.47</v>
      </c>
      <c r="E10" s="194">
        <v>24</v>
      </c>
      <c r="F10" s="199">
        <v>2380634.7799999998</v>
      </c>
      <c r="G10" s="200">
        <v>99193.12</v>
      </c>
      <c r="H10" s="193">
        <v>28</v>
      </c>
      <c r="I10" s="215">
        <v>2910649.55</v>
      </c>
      <c r="J10" s="216">
        <v>103951.77</v>
      </c>
      <c r="K10" s="178"/>
      <c r="L10" s="178"/>
      <c r="M10" s="178"/>
    </row>
    <row r="11" spans="1:13" s="2" customFormat="1" x14ac:dyDescent="0.25">
      <c r="A11" s="110" t="s">
        <v>59</v>
      </c>
      <c r="B11" s="350">
        <v>235</v>
      </c>
      <c r="C11" s="351">
        <v>24511942.870000001</v>
      </c>
      <c r="D11" s="352">
        <v>104306.14</v>
      </c>
      <c r="E11" s="353">
        <v>133</v>
      </c>
      <c r="F11" s="354">
        <v>13307023.17</v>
      </c>
      <c r="G11" s="355">
        <v>100052.81</v>
      </c>
      <c r="H11" s="350">
        <v>102</v>
      </c>
      <c r="I11" s="351">
        <v>11204919.699999999</v>
      </c>
      <c r="J11" s="352">
        <v>109852.15</v>
      </c>
    </row>
    <row r="12" spans="1:13" x14ac:dyDescent="0.25">
      <c r="A12" s="99" t="s">
        <v>94</v>
      </c>
      <c r="B12" s="190">
        <v>19</v>
      </c>
      <c r="C12" s="211">
        <v>1945110.36</v>
      </c>
      <c r="D12" s="212">
        <v>102374.23</v>
      </c>
      <c r="E12" s="191">
        <v>14</v>
      </c>
      <c r="F12" s="197">
        <v>1430683.03</v>
      </c>
      <c r="G12" s="198">
        <v>102191.64</v>
      </c>
      <c r="H12" s="190">
        <v>5</v>
      </c>
      <c r="I12" s="211">
        <v>514427.33</v>
      </c>
      <c r="J12" s="212">
        <v>102885.47</v>
      </c>
      <c r="K12" s="178"/>
      <c r="L12" s="178"/>
      <c r="M12" s="178"/>
    </row>
    <row r="13" spans="1:13" x14ac:dyDescent="0.25">
      <c r="A13" s="99" t="s">
        <v>60</v>
      </c>
      <c r="B13" s="190">
        <v>66</v>
      </c>
      <c r="C13" s="211">
        <v>6436323.1600000001</v>
      </c>
      <c r="D13" s="212">
        <v>97520.05</v>
      </c>
      <c r="E13" s="191">
        <v>46</v>
      </c>
      <c r="F13" s="197">
        <v>4418846.03</v>
      </c>
      <c r="G13" s="198">
        <v>96061.87</v>
      </c>
      <c r="H13" s="190">
        <v>20</v>
      </c>
      <c r="I13" s="211">
        <v>2017477.13</v>
      </c>
      <c r="J13" s="212">
        <v>100873.86</v>
      </c>
      <c r="K13" s="178"/>
      <c r="L13" s="178"/>
      <c r="M13" s="178"/>
    </row>
    <row r="14" spans="1:13" x14ac:dyDescent="0.25">
      <c r="A14" s="99" t="s">
        <v>61</v>
      </c>
      <c r="B14" s="190">
        <v>87</v>
      </c>
      <c r="C14" s="211">
        <v>8012555.2599999998</v>
      </c>
      <c r="D14" s="212">
        <v>92098.34</v>
      </c>
      <c r="E14" s="191">
        <v>44</v>
      </c>
      <c r="F14" s="197">
        <v>3948614.61</v>
      </c>
      <c r="G14" s="198">
        <v>89741.24</v>
      </c>
      <c r="H14" s="190">
        <v>43</v>
      </c>
      <c r="I14" s="211">
        <v>4063940.64</v>
      </c>
      <c r="J14" s="212">
        <v>94510.25</v>
      </c>
      <c r="K14" s="178"/>
      <c r="L14" s="178"/>
      <c r="M14" s="178"/>
    </row>
    <row r="15" spans="1:13" ht="15.75" thickBot="1" x14ac:dyDescent="0.3">
      <c r="A15" s="179" t="s">
        <v>62</v>
      </c>
      <c r="B15" s="195">
        <v>63</v>
      </c>
      <c r="C15" s="217">
        <v>8117954.0999999996</v>
      </c>
      <c r="D15" s="218">
        <v>128856.41</v>
      </c>
      <c r="E15" s="196">
        <v>29</v>
      </c>
      <c r="F15" s="201">
        <v>3508879.5</v>
      </c>
      <c r="G15" s="202">
        <v>120995.84</v>
      </c>
      <c r="H15" s="195">
        <v>34</v>
      </c>
      <c r="I15" s="217">
        <v>4609074.59</v>
      </c>
      <c r="J15" s="218">
        <v>135561.01999999999</v>
      </c>
      <c r="K15" s="178"/>
      <c r="L15" s="178"/>
      <c r="M15" s="178"/>
    </row>
    <row r="16" spans="1:13" s="2" customFormat="1" ht="15.75" thickBot="1" x14ac:dyDescent="0.3">
      <c r="A16" s="326" t="s">
        <v>95</v>
      </c>
      <c r="B16" s="327">
        <v>540</v>
      </c>
      <c r="C16" s="357">
        <v>58600821.799999997</v>
      </c>
      <c r="D16" s="356">
        <v>108520.04</v>
      </c>
      <c r="E16" s="328">
        <v>230</v>
      </c>
      <c r="F16" s="358">
        <v>23258004.870000001</v>
      </c>
      <c r="G16" s="359">
        <v>101121.76</v>
      </c>
      <c r="H16" s="327">
        <v>310</v>
      </c>
      <c r="I16" s="357">
        <v>35342816.93</v>
      </c>
      <c r="J16" s="356">
        <v>114009.09</v>
      </c>
    </row>
    <row r="18" spans="1:13" ht="16.5" thickBot="1" x14ac:dyDescent="0.3">
      <c r="A18" s="3" t="s">
        <v>102</v>
      </c>
    </row>
    <row r="19" spans="1:13" x14ac:dyDescent="0.25">
      <c r="A19" s="11"/>
      <c r="B19" s="444" t="s">
        <v>40</v>
      </c>
      <c r="C19" s="445"/>
      <c r="D19" s="446"/>
      <c r="E19" s="460" t="s">
        <v>96</v>
      </c>
      <c r="F19" s="461"/>
      <c r="G19" s="462"/>
      <c r="H19" s="444" t="s">
        <v>24</v>
      </c>
      <c r="I19" s="445"/>
      <c r="J19" s="446"/>
      <c r="K19" s="444" t="s">
        <v>97</v>
      </c>
      <c r="L19" s="445"/>
      <c r="M19" s="446"/>
    </row>
    <row r="20" spans="1:13" ht="15.75" thickBot="1" x14ac:dyDescent="0.3">
      <c r="A20" s="15"/>
      <c r="B20" s="36" t="s">
        <v>103</v>
      </c>
      <c r="C20" s="32" t="s">
        <v>98</v>
      </c>
      <c r="D20" s="185" t="s">
        <v>99</v>
      </c>
      <c r="E20" s="92" t="s">
        <v>103</v>
      </c>
      <c r="F20" s="186" t="s">
        <v>98</v>
      </c>
      <c r="G20" s="72" t="s">
        <v>99</v>
      </c>
      <c r="H20" s="36" t="s">
        <v>103</v>
      </c>
      <c r="I20" s="32" t="s">
        <v>98</v>
      </c>
      <c r="J20" s="185" t="s">
        <v>99</v>
      </c>
      <c r="K20" s="36" t="s">
        <v>104</v>
      </c>
      <c r="L20" s="32" t="s">
        <v>98</v>
      </c>
      <c r="M20" s="185" t="s">
        <v>99</v>
      </c>
    </row>
    <row r="21" spans="1:13" s="2" customFormat="1" x14ac:dyDescent="0.25">
      <c r="A21" s="108" t="s">
        <v>33</v>
      </c>
      <c r="B21" s="341">
        <v>229</v>
      </c>
      <c r="C21" s="342">
        <v>26400783.640000001</v>
      </c>
      <c r="D21" s="343">
        <v>115287.26</v>
      </c>
      <c r="E21" s="344">
        <v>74</v>
      </c>
      <c r="F21" s="345">
        <v>8984155.6300000008</v>
      </c>
      <c r="G21" s="346">
        <v>121407.51</v>
      </c>
      <c r="H21" s="341">
        <v>142</v>
      </c>
      <c r="I21" s="342">
        <v>16301112.43</v>
      </c>
      <c r="J21" s="343">
        <v>114796.57</v>
      </c>
      <c r="K21" s="341">
        <v>13</v>
      </c>
      <c r="L21" s="342">
        <v>1115515.58</v>
      </c>
      <c r="M21" s="343">
        <v>85808.89</v>
      </c>
    </row>
    <row r="22" spans="1:13" x14ac:dyDescent="0.25">
      <c r="A22" s="99" t="s">
        <v>1</v>
      </c>
      <c r="B22" s="190">
        <v>104</v>
      </c>
      <c r="C22" s="211">
        <v>12427533.390000001</v>
      </c>
      <c r="D22" s="212">
        <v>119495.51</v>
      </c>
      <c r="E22" s="191">
        <v>37</v>
      </c>
      <c r="F22" s="197">
        <v>4563142.54</v>
      </c>
      <c r="G22" s="198">
        <v>123328.18</v>
      </c>
      <c r="H22" s="190">
        <v>61</v>
      </c>
      <c r="I22" s="211">
        <v>7345902.4400000004</v>
      </c>
      <c r="J22" s="212">
        <v>120424.63</v>
      </c>
      <c r="K22" s="190">
        <v>6</v>
      </c>
      <c r="L22" s="211">
        <v>518488.4</v>
      </c>
      <c r="M22" s="212">
        <v>86414.73</v>
      </c>
    </row>
    <row r="23" spans="1:13" x14ac:dyDescent="0.25">
      <c r="A23" s="99" t="s">
        <v>151</v>
      </c>
      <c r="B23" s="190">
        <v>6</v>
      </c>
      <c r="C23" s="211">
        <v>823153.57</v>
      </c>
      <c r="D23" s="212">
        <v>137192.26</v>
      </c>
      <c r="E23" s="184" t="s">
        <v>100</v>
      </c>
      <c r="F23" s="203" t="s">
        <v>100</v>
      </c>
      <c r="G23" s="204" t="s">
        <v>100</v>
      </c>
      <c r="H23" s="180" t="s">
        <v>100</v>
      </c>
      <c r="I23" s="222" t="s">
        <v>100</v>
      </c>
      <c r="J23" s="223" t="s">
        <v>100</v>
      </c>
      <c r="K23" s="190"/>
      <c r="L23" s="211"/>
      <c r="M23" s="212"/>
    </row>
    <row r="24" spans="1:13" ht="15.75" thickBot="1" x14ac:dyDescent="0.3">
      <c r="A24" s="187" t="s">
        <v>8</v>
      </c>
      <c r="B24" s="360">
        <v>119</v>
      </c>
      <c r="C24" s="361">
        <v>13150096.68</v>
      </c>
      <c r="D24" s="362">
        <v>110505.01</v>
      </c>
      <c r="E24" s="363">
        <v>36</v>
      </c>
      <c r="F24" s="364">
        <v>4312763.91</v>
      </c>
      <c r="G24" s="365">
        <v>119799</v>
      </c>
      <c r="H24" s="360">
        <v>76</v>
      </c>
      <c r="I24" s="361">
        <v>8240305.5899999999</v>
      </c>
      <c r="J24" s="362">
        <v>108425.07</v>
      </c>
      <c r="K24" s="360">
        <v>7</v>
      </c>
      <c r="L24" s="361">
        <v>597027.18000000005</v>
      </c>
      <c r="M24" s="362">
        <v>85289.600000000006</v>
      </c>
    </row>
    <row r="25" spans="1:13" s="2" customFormat="1" x14ac:dyDescent="0.25">
      <c r="A25" s="108" t="s">
        <v>34</v>
      </c>
      <c r="B25" s="341">
        <v>76</v>
      </c>
      <c r="C25" s="342">
        <v>7688095.29</v>
      </c>
      <c r="D25" s="343">
        <v>101159.15</v>
      </c>
      <c r="E25" s="344">
        <v>18</v>
      </c>
      <c r="F25" s="345">
        <v>1793528.76</v>
      </c>
      <c r="G25" s="346">
        <v>99640.49</v>
      </c>
      <c r="H25" s="341">
        <v>56</v>
      </c>
      <c r="I25" s="342">
        <v>5746157.46</v>
      </c>
      <c r="J25" s="343">
        <v>102609.95</v>
      </c>
      <c r="K25" s="329" t="s">
        <v>100</v>
      </c>
      <c r="L25" s="330" t="s">
        <v>100</v>
      </c>
      <c r="M25" s="331" t="s">
        <v>100</v>
      </c>
    </row>
    <row r="26" spans="1:13" x14ac:dyDescent="0.25">
      <c r="A26" s="99" t="s">
        <v>35</v>
      </c>
      <c r="B26" s="190">
        <v>24</v>
      </c>
      <c r="C26" s="211">
        <v>2396810.96</v>
      </c>
      <c r="D26" s="212">
        <v>99867.12</v>
      </c>
      <c r="E26" s="191">
        <v>8</v>
      </c>
      <c r="F26" s="197">
        <v>744045.53</v>
      </c>
      <c r="G26" s="198">
        <v>93005.69</v>
      </c>
      <c r="H26" s="190">
        <v>15</v>
      </c>
      <c r="I26" s="211">
        <v>1579320.88</v>
      </c>
      <c r="J26" s="212">
        <v>105288.06</v>
      </c>
      <c r="K26" s="180" t="s">
        <v>100</v>
      </c>
      <c r="L26" s="222" t="s">
        <v>100</v>
      </c>
      <c r="M26" s="223" t="s">
        <v>100</v>
      </c>
    </row>
    <row r="27" spans="1:13" ht="15.75" thickBot="1" x14ac:dyDescent="0.3">
      <c r="A27" s="100" t="s">
        <v>36</v>
      </c>
      <c r="B27" s="193">
        <v>52</v>
      </c>
      <c r="C27" s="215">
        <v>5291284.33</v>
      </c>
      <c r="D27" s="216">
        <v>101755.47</v>
      </c>
      <c r="E27" s="194">
        <v>10</v>
      </c>
      <c r="F27" s="199">
        <v>1049483.23</v>
      </c>
      <c r="G27" s="200">
        <v>104948.32</v>
      </c>
      <c r="H27" s="193">
        <v>41</v>
      </c>
      <c r="I27" s="215">
        <v>4166836.58</v>
      </c>
      <c r="J27" s="216">
        <v>101630.16</v>
      </c>
      <c r="K27" s="183" t="s">
        <v>100</v>
      </c>
      <c r="L27" s="224" t="s">
        <v>100</v>
      </c>
      <c r="M27" s="225" t="s">
        <v>100</v>
      </c>
    </row>
    <row r="28" spans="1:13" s="2" customFormat="1" x14ac:dyDescent="0.25">
      <c r="A28" s="110" t="s">
        <v>59</v>
      </c>
      <c r="B28" s="350">
        <v>235</v>
      </c>
      <c r="C28" s="351">
        <v>24511942.870000001</v>
      </c>
      <c r="D28" s="352">
        <v>104306.14</v>
      </c>
      <c r="E28" s="353">
        <v>52</v>
      </c>
      <c r="F28" s="354">
        <v>5983642.9400000004</v>
      </c>
      <c r="G28" s="355">
        <v>115070.06</v>
      </c>
      <c r="H28" s="350">
        <v>173</v>
      </c>
      <c r="I28" s="351">
        <v>17476549.93</v>
      </c>
      <c r="J28" s="352">
        <v>101020.52</v>
      </c>
      <c r="K28" s="350">
        <v>10</v>
      </c>
      <c r="L28" s="351">
        <v>1051750</v>
      </c>
      <c r="M28" s="352">
        <v>105175</v>
      </c>
    </row>
    <row r="29" spans="1:13" x14ac:dyDescent="0.25">
      <c r="A29" s="99" t="s">
        <v>94</v>
      </c>
      <c r="B29" s="190">
        <v>19</v>
      </c>
      <c r="C29" s="211">
        <v>1945110.36</v>
      </c>
      <c r="D29" s="212">
        <v>102374.23</v>
      </c>
      <c r="E29" s="191">
        <v>6</v>
      </c>
      <c r="F29" s="197">
        <v>577127.27</v>
      </c>
      <c r="G29" s="198">
        <v>96187.88</v>
      </c>
      <c r="H29" s="190">
        <v>13</v>
      </c>
      <c r="I29" s="211">
        <v>1367983.09</v>
      </c>
      <c r="J29" s="212">
        <v>105229.47</v>
      </c>
      <c r="K29" s="190"/>
      <c r="L29" s="211"/>
      <c r="M29" s="212"/>
    </row>
    <row r="30" spans="1:13" x14ac:dyDescent="0.25">
      <c r="A30" s="99" t="s">
        <v>60</v>
      </c>
      <c r="B30" s="190">
        <v>66</v>
      </c>
      <c r="C30" s="211">
        <v>6436323.1600000001</v>
      </c>
      <c r="D30" s="212">
        <v>97520.05</v>
      </c>
      <c r="E30" s="191">
        <v>9</v>
      </c>
      <c r="F30" s="197">
        <v>867297.76</v>
      </c>
      <c r="G30" s="198">
        <v>96366.42</v>
      </c>
      <c r="H30" s="190">
        <v>51</v>
      </c>
      <c r="I30" s="211">
        <v>5068869.42</v>
      </c>
      <c r="J30" s="212">
        <v>99389.6</v>
      </c>
      <c r="K30" s="180" t="s">
        <v>100</v>
      </c>
      <c r="L30" s="222" t="s">
        <v>100</v>
      </c>
      <c r="M30" s="223" t="s">
        <v>100</v>
      </c>
    </row>
    <row r="31" spans="1:13" x14ac:dyDescent="0.25">
      <c r="A31" s="99" t="s">
        <v>61</v>
      </c>
      <c r="B31" s="190">
        <v>87</v>
      </c>
      <c r="C31" s="211">
        <v>8012555.2599999998</v>
      </c>
      <c r="D31" s="212">
        <v>92098.34</v>
      </c>
      <c r="E31" s="191">
        <v>7</v>
      </c>
      <c r="F31" s="197">
        <v>615735.22</v>
      </c>
      <c r="G31" s="198">
        <v>87962.17</v>
      </c>
      <c r="H31" s="190">
        <v>80</v>
      </c>
      <c r="I31" s="211">
        <v>7396820.04</v>
      </c>
      <c r="J31" s="212">
        <v>92460.25</v>
      </c>
      <c r="K31" s="180"/>
      <c r="L31" s="181"/>
      <c r="M31" s="182"/>
    </row>
    <row r="32" spans="1:13" ht="15.75" thickBot="1" x14ac:dyDescent="0.3">
      <c r="A32" s="179" t="s">
        <v>62</v>
      </c>
      <c r="B32" s="195">
        <v>63</v>
      </c>
      <c r="C32" s="217">
        <v>8117954.0999999996</v>
      </c>
      <c r="D32" s="218">
        <v>128856.41</v>
      </c>
      <c r="E32" s="196">
        <v>30</v>
      </c>
      <c r="F32" s="201">
        <v>3923482.7</v>
      </c>
      <c r="G32" s="202">
        <v>130782.76</v>
      </c>
      <c r="H32" s="195">
        <v>29</v>
      </c>
      <c r="I32" s="217">
        <v>3642877.38</v>
      </c>
      <c r="J32" s="218">
        <v>125616.46</v>
      </c>
      <c r="K32" s="229" t="s">
        <v>100</v>
      </c>
      <c r="L32" s="230" t="s">
        <v>100</v>
      </c>
      <c r="M32" s="231" t="s">
        <v>100</v>
      </c>
    </row>
    <row r="33" spans="1:13" s="2" customFormat="1" ht="15.75" thickBot="1" x14ac:dyDescent="0.3">
      <c r="A33" s="326" t="s">
        <v>95</v>
      </c>
      <c r="B33" s="366">
        <v>540</v>
      </c>
      <c r="C33" s="367">
        <v>58600821.799999997</v>
      </c>
      <c r="D33" s="368">
        <v>108520.04</v>
      </c>
      <c r="E33" s="369">
        <v>144</v>
      </c>
      <c r="F33" s="370">
        <v>16761327.33</v>
      </c>
      <c r="G33" s="371">
        <v>116398.11</v>
      </c>
      <c r="H33" s="366">
        <v>371</v>
      </c>
      <c r="I33" s="367">
        <v>39523819.82</v>
      </c>
      <c r="J33" s="368">
        <v>106533.21</v>
      </c>
      <c r="K33" s="366">
        <v>25</v>
      </c>
      <c r="L33" s="367">
        <v>2315674.65</v>
      </c>
      <c r="M33" s="368">
        <v>92626.99</v>
      </c>
    </row>
    <row r="35" spans="1:13" x14ac:dyDescent="0.25">
      <c r="A35" s="188" t="s">
        <v>105</v>
      </c>
    </row>
  </sheetData>
  <mergeCells count="7">
    <mergeCell ref="K19:M19"/>
    <mergeCell ref="H2:J2"/>
    <mergeCell ref="E2:G2"/>
    <mergeCell ref="B2:D2"/>
    <mergeCell ref="H19:J19"/>
    <mergeCell ref="E19:G19"/>
    <mergeCell ref="B19:D19"/>
  </mergeCells>
  <pageMargins left="0.25" right="0.25" top="0.75" bottom="0.75" header="0.3" footer="0.3"/>
  <pageSetup scale="75" fitToHeight="0" orientation="landscape" r:id="rId1"/>
  <headerFooter>
    <oddHeader>&amp;C&amp;"-,Bold"ADVANCE Grant
Fall 2016</oddHeader>
    <oddFooter>&amp;R&amp;8Office of Institutional Research
produced on 9/14/2017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4"/>
  <sheetViews>
    <sheetView zoomScaleNormal="100" workbookViewId="0">
      <selection activeCell="C62" sqref="C62"/>
    </sheetView>
  </sheetViews>
  <sheetFormatPr defaultColWidth="9.140625" defaultRowHeight="15" x14ac:dyDescent="0.25"/>
  <cols>
    <col min="1" max="1" width="32.7109375" style="178" customWidth="1"/>
    <col min="2" max="2" width="4" style="178" bestFit="1" customWidth="1"/>
    <col min="3" max="3" width="14.5703125" style="178" bestFit="1" customWidth="1"/>
    <col min="4" max="4" width="15" style="178" bestFit="1" customWidth="1"/>
    <col min="5" max="5" width="4" style="178" bestFit="1" customWidth="1"/>
    <col min="6" max="6" width="14.5703125" style="178" bestFit="1" customWidth="1"/>
    <col min="7" max="7" width="15" style="178" bestFit="1" customWidth="1"/>
    <col min="8" max="8" width="4" style="178" bestFit="1" customWidth="1"/>
    <col min="9" max="9" width="14.5703125" style="178" bestFit="1" customWidth="1"/>
    <col min="10" max="10" width="15" style="178" bestFit="1" customWidth="1"/>
    <col min="11" max="11" width="3" style="178" bestFit="1" customWidth="1"/>
    <col min="12" max="12" width="13.5703125" style="178" bestFit="1" customWidth="1"/>
    <col min="13" max="13" width="15" style="178" bestFit="1" customWidth="1"/>
    <col min="14" max="16384" width="9.140625" style="178"/>
  </cols>
  <sheetData>
    <row r="1" spans="1:10" ht="15.75" x14ac:dyDescent="0.25">
      <c r="A1" s="3" t="s">
        <v>106</v>
      </c>
    </row>
    <row r="2" spans="1:10" ht="16.5" thickBot="1" x14ac:dyDescent="0.3">
      <c r="A2" s="189" t="s">
        <v>107</v>
      </c>
    </row>
    <row r="3" spans="1:10" x14ac:dyDescent="0.25">
      <c r="A3" s="11"/>
      <c r="B3" s="444" t="s">
        <v>40</v>
      </c>
      <c r="C3" s="445"/>
      <c r="D3" s="446"/>
      <c r="E3" s="460" t="s">
        <v>15</v>
      </c>
      <c r="F3" s="461"/>
      <c r="G3" s="462"/>
      <c r="H3" s="444" t="s">
        <v>16</v>
      </c>
      <c r="I3" s="445"/>
      <c r="J3" s="446"/>
    </row>
    <row r="4" spans="1:10" ht="15.75" thickBot="1" x14ac:dyDescent="0.3">
      <c r="A4" s="15"/>
      <c r="B4" s="36" t="s">
        <v>103</v>
      </c>
      <c r="C4" s="32" t="s">
        <v>98</v>
      </c>
      <c r="D4" s="185" t="s">
        <v>99</v>
      </c>
      <c r="E4" s="92" t="s">
        <v>103</v>
      </c>
      <c r="F4" s="186" t="s">
        <v>98</v>
      </c>
      <c r="G4" s="72" t="s">
        <v>99</v>
      </c>
      <c r="H4" s="36" t="s">
        <v>103</v>
      </c>
      <c r="I4" s="32" t="s">
        <v>98</v>
      </c>
      <c r="J4" s="185" t="s">
        <v>99</v>
      </c>
    </row>
    <row r="5" spans="1:10" s="2" customFormat="1" x14ac:dyDescent="0.25">
      <c r="A5" s="108" t="s">
        <v>33</v>
      </c>
      <c r="B5" s="372">
        <v>88</v>
      </c>
      <c r="C5" s="373">
        <v>12850390.640000001</v>
      </c>
      <c r="D5" s="374">
        <v>146027.17000000001</v>
      </c>
      <c r="E5" s="375">
        <v>14</v>
      </c>
      <c r="F5" s="376">
        <v>2084323.04</v>
      </c>
      <c r="G5" s="377">
        <v>148880.22</v>
      </c>
      <c r="H5" s="372">
        <v>74</v>
      </c>
      <c r="I5" s="373">
        <v>10766067.609999999</v>
      </c>
      <c r="J5" s="374">
        <v>145487.4</v>
      </c>
    </row>
    <row r="6" spans="1:10" x14ac:dyDescent="0.25">
      <c r="A6" s="99" t="s">
        <v>1</v>
      </c>
      <c r="B6" s="378">
        <v>43</v>
      </c>
      <c r="C6" s="379">
        <v>6281427.6500000004</v>
      </c>
      <c r="D6" s="380">
        <v>146079.71</v>
      </c>
      <c r="E6" s="381">
        <v>8</v>
      </c>
      <c r="F6" s="382">
        <v>1174124.06</v>
      </c>
      <c r="G6" s="383">
        <v>146765.51</v>
      </c>
      <c r="H6" s="378">
        <v>35</v>
      </c>
      <c r="I6" s="379">
        <v>5107303.59</v>
      </c>
      <c r="J6" s="380">
        <v>145922.96</v>
      </c>
    </row>
    <row r="7" spans="1:10" x14ac:dyDescent="0.25">
      <c r="A7" s="99" t="s">
        <v>151</v>
      </c>
      <c r="B7" s="378">
        <v>5</v>
      </c>
      <c r="C7" s="379">
        <v>714904.4</v>
      </c>
      <c r="D7" s="380">
        <v>142980.88</v>
      </c>
      <c r="E7" s="184" t="s">
        <v>100</v>
      </c>
      <c r="F7" s="203" t="s">
        <v>100</v>
      </c>
      <c r="G7" s="204" t="s">
        <v>100</v>
      </c>
      <c r="H7" s="180" t="s">
        <v>100</v>
      </c>
      <c r="I7" s="222" t="s">
        <v>100</v>
      </c>
      <c r="J7" s="223" t="s">
        <v>100</v>
      </c>
    </row>
    <row r="8" spans="1:10" ht="15.75" thickBot="1" x14ac:dyDescent="0.3">
      <c r="A8" s="99" t="s">
        <v>8</v>
      </c>
      <c r="B8" s="384">
        <v>40</v>
      </c>
      <c r="C8" s="385">
        <v>5854058.5899999999</v>
      </c>
      <c r="D8" s="386">
        <v>146351.46</v>
      </c>
      <c r="E8" s="208" t="s">
        <v>100</v>
      </c>
      <c r="F8" s="209" t="s">
        <v>100</v>
      </c>
      <c r="G8" s="210" t="s">
        <v>100</v>
      </c>
      <c r="H8" s="219" t="s">
        <v>100</v>
      </c>
      <c r="I8" s="220" t="s">
        <v>100</v>
      </c>
      <c r="J8" s="221" t="s">
        <v>100</v>
      </c>
    </row>
    <row r="9" spans="1:10" s="2" customFormat="1" x14ac:dyDescent="0.25">
      <c r="A9" s="108" t="s">
        <v>34</v>
      </c>
      <c r="B9" s="372">
        <v>20</v>
      </c>
      <c r="C9" s="373">
        <v>2889712.6</v>
      </c>
      <c r="D9" s="374">
        <v>144485.63</v>
      </c>
      <c r="E9" s="375">
        <v>10</v>
      </c>
      <c r="F9" s="376">
        <v>1412166.6</v>
      </c>
      <c r="G9" s="377">
        <v>141216.66</v>
      </c>
      <c r="H9" s="372">
        <v>10</v>
      </c>
      <c r="I9" s="373">
        <v>1477546</v>
      </c>
      <c r="J9" s="374">
        <v>147754.6</v>
      </c>
    </row>
    <row r="10" spans="1:10" x14ac:dyDescent="0.25">
      <c r="A10" s="99" t="s">
        <v>35</v>
      </c>
      <c r="B10" s="378">
        <v>6</v>
      </c>
      <c r="C10" s="379">
        <v>827725.95</v>
      </c>
      <c r="D10" s="380">
        <v>137954.32999999999</v>
      </c>
      <c r="E10" s="184" t="s">
        <v>100</v>
      </c>
      <c r="F10" s="203" t="s">
        <v>100</v>
      </c>
      <c r="G10" s="204" t="s">
        <v>100</v>
      </c>
      <c r="H10" s="180" t="s">
        <v>100</v>
      </c>
      <c r="I10" s="222" t="s">
        <v>100</v>
      </c>
      <c r="J10" s="223" t="s">
        <v>100</v>
      </c>
    </row>
    <row r="11" spans="1:10" ht="15.75" thickBot="1" x14ac:dyDescent="0.3">
      <c r="A11" s="100" t="s">
        <v>36</v>
      </c>
      <c r="B11" s="390">
        <v>14</v>
      </c>
      <c r="C11" s="391">
        <v>2061986.64</v>
      </c>
      <c r="D11" s="392">
        <v>147284.76</v>
      </c>
      <c r="E11" s="393">
        <v>6</v>
      </c>
      <c r="F11" s="394">
        <v>868601.97</v>
      </c>
      <c r="G11" s="395">
        <v>144767</v>
      </c>
      <c r="H11" s="390">
        <v>8</v>
      </c>
      <c r="I11" s="391">
        <v>1193384.67</v>
      </c>
      <c r="J11" s="392">
        <v>149173.07999999999</v>
      </c>
    </row>
    <row r="12" spans="1:10" s="2" customFormat="1" x14ac:dyDescent="0.25">
      <c r="A12" s="110" t="s">
        <v>59</v>
      </c>
      <c r="B12" s="396">
        <v>38</v>
      </c>
      <c r="C12" s="397">
        <v>5393168.2599999998</v>
      </c>
      <c r="D12" s="398">
        <v>141925.48000000001</v>
      </c>
      <c r="E12" s="399">
        <v>13</v>
      </c>
      <c r="F12" s="400">
        <v>1764141.9</v>
      </c>
      <c r="G12" s="401">
        <v>135703.22</v>
      </c>
      <c r="H12" s="396">
        <v>25</v>
      </c>
      <c r="I12" s="397">
        <v>3629026.36</v>
      </c>
      <c r="J12" s="398">
        <v>145161.04999999999</v>
      </c>
    </row>
    <row r="13" spans="1:10" x14ac:dyDescent="0.25">
      <c r="A13" s="99" t="s">
        <v>94</v>
      </c>
      <c r="B13" s="180" t="s">
        <v>100</v>
      </c>
      <c r="C13" s="222" t="s">
        <v>100</v>
      </c>
      <c r="D13" s="223" t="s">
        <v>100</v>
      </c>
      <c r="E13" s="184" t="s">
        <v>100</v>
      </c>
      <c r="F13" s="203" t="s">
        <v>100</v>
      </c>
      <c r="G13" s="204" t="s">
        <v>100</v>
      </c>
      <c r="H13" s="180" t="s">
        <v>100</v>
      </c>
      <c r="I13" s="222" t="s">
        <v>100</v>
      </c>
      <c r="J13" s="223" t="s">
        <v>100</v>
      </c>
    </row>
    <row r="14" spans="1:10" x14ac:dyDescent="0.25">
      <c r="A14" s="99" t="s">
        <v>60</v>
      </c>
      <c r="B14" s="378">
        <v>6</v>
      </c>
      <c r="C14" s="379">
        <v>862889.43</v>
      </c>
      <c r="D14" s="380">
        <v>143814.9</v>
      </c>
      <c r="E14" s="184" t="s">
        <v>100</v>
      </c>
      <c r="F14" s="203" t="s">
        <v>100</v>
      </c>
      <c r="G14" s="204" t="s">
        <v>100</v>
      </c>
      <c r="H14" s="180" t="s">
        <v>100</v>
      </c>
      <c r="I14" s="222" t="s">
        <v>100</v>
      </c>
      <c r="J14" s="223" t="s">
        <v>100</v>
      </c>
    </row>
    <row r="15" spans="1:10" x14ac:dyDescent="0.25">
      <c r="A15" s="99" t="s">
        <v>61</v>
      </c>
      <c r="B15" s="378">
        <v>18</v>
      </c>
      <c r="C15" s="379">
        <v>2293876.84</v>
      </c>
      <c r="D15" s="380">
        <v>127437.6</v>
      </c>
      <c r="E15" s="381">
        <v>7</v>
      </c>
      <c r="F15" s="382">
        <v>865386.04</v>
      </c>
      <c r="G15" s="383">
        <v>123626.58</v>
      </c>
      <c r="H15" s="378">
        <v>11</v>
      </c>
      <c r="I15" s="379">
        <v>1428490.8</v>
      </c>
      <c r="J15" s="380">
        <v>129862.8</v>
      </c>
    </row>
    <row r="16" spans="1:10" ht="15.75" thickBot="1" x14ac:dyDescent="0.3">
      <c r="A16" s="179" t="s">
        <v>62</v>
      </c>
      <c r="B16" s="402">
        <v>10</v>
      </c>
      <c r="C16" s="403">
        <v>1683009.11</v>
      </c>
      <c r="D16" s="404">
        <v>168300.91</v>
      </c>
      <c r="E16" s="205" t="s">
        <v>100</v>
      </c>
      <c r="F16" s="206" t="s">
        <v>100</v>
      </c>
      <c r="G16" s="207" t="s">
        <v>100</v>
      </c>
      <c r="H16" s="229" t="s">
        <v>100</v>
      </c>
      <c r="I16" s="230" t="s">
        <v>100</v>
      </c>
      <c r="J16" s="231" t="s">
        <v>100</v>
      </c>
    </row>
    <row r="17" spans="1:10" s="2" customFormat="1" ht="15.75" thickBot="1" x14ac:dyDescent="0.3">
      <c r="A17" s="326" t="s">
        <v>95</v>
      </c>
      <c r="B17" s="408">
        <v>146</v>
      </c>
      <c r="C17" s="409">
        <v>21133271.5</v>
      </c>
      <c r="D17" s="410">
        <v>144748.43</v>
      </c>
      <c r="E17" s="411">
        <v>37</v>
      </c>
      <c r="F17" s="412">
        <v>5260631.54</v>
      </c>
      <c r="G17" s="413">
        <v>142179.23000000001</v>
      </c>
      <c r="H17" s="408">
        <v>109</v>
      </c>
      <c r="I17" s="409">
        <v>15872639.960000001</v>
      </c>
      <c r="J17" s="410">
        <v>145620.54999999999</v>
      </c>
    </row>
    <row r="19" spans="1:10" ht="16.5" thickBot="1" x14ac:dyDescent="0.3">
      <c r="A19" s="189" t="s">
        <v>108</v>
      </c>
    </row>
    <row r="20" spans="1:10" x14ac:dyDescent="0.25">
      <c r="A20" s="11"/>
      <c r="B20" s="444" t="s">
        <v>40</v>
      </c>
      <c r="C20" s="445"/>
      <c r="D20" s="446"/>
      <c r="E20" s="460" t="s">
        <v>15</v>
      </c>
      <c r="F20" s="461"/>
      <c r="G20" s="462"/>
      <c r="H20" s="444" t="s">
        <v>16</v>
      </c>
      <c r="I20" s="445"/>
      <c r="J20" s="446"/>
    </row>
    <row r="21" spans="1:10" ht="15.75" thickBot="1" x14ac:dyDescent="0.3">
      <c r="A21" s="15"/>
      <c r="B21" s="36" t="s">
        <v>103</v>
      </c>
      <c r="C21" s="32" t="s">
        <v>98</v>
      </c>
      <c r="D21" s="185" t="s">
        <v>99</v>
      </c>
      <c r="E21" s="92" t="s">
        <v>103</v>
      </c>
      <c r="F21" s="186" t="s">
        <v>98</v>
      </c>
      <c r="G21" s="72" t="s">
        <v>99</v>
      </c>
      <c r="H21" s="36" t="s">
        <v>103</v>
      </c>
      <c r="I21" s="32" t="s">
        <v>98</v>
      </c>
      <c r="J21" s="185" t="s">
        <v>99</v>
      </c>
    </row>
    <row r="22" spans="1:10" s="2" customFormat="1" x14ac:dyDescent="0.25">
      <c r="A22" s="108" t="s">
        <v>33</v>
      </c>
      <c r="B22" s="372">
        <v>54</v>
      </c>
      <c r="C22" s="373">
        <v>6253363.0999999996</v>
      </c>
      <c r="D22" s="374">
        <v>115803.02</v>
      </c>
      <c r="E22" s="375">
        <v>11</v>
      </c>
      <c r="F22" s="376">
        <v>1312411.1200000001</v>
      </c>
      <c r="G22" s="377">
        <v>119310.1</v>
      </c>
      <c r="H22" s="372">
        <v>43</v>
      </c>
      <c r="I22" s="373">
        <v>4940951.9800000004</v>
      </c>
      <c r="J22" s="374">
        <v>114905.86</v>
      </c>
    </row>
    <row r="23" spans="1:10" x14ac:dyDescent="0.25">
      <c r="A23" s="99" t="s">
        <v>1</v>
      </c>
      <c r="B23" s="378">
        <v>24</v>
      </c>
      <c r="C23" s="379">
        <v>2859227.08</v>
      </c>
      <c r="D23" s="380">
        <v>119134.46</v>
      </c>
      <c r="E23" s="381">
        <v>5</v>
      </c>
      <c r="F23" s="382">
        <v>628277.82999999996</v>
      </c>
      <c r="G23" s="383">
        <v>125655.57</v>
      </c>
      <c r="H23" s="378">
        <v>19</v>
      </c>
      <c r="I23" s="379">
        <v>2230949.25</v>
      </c>
      <c r="J23" s="380">
        <v>117418.38</v>
      </c>
    </row>
    <row r="24" spans="1:10" x14ac:dyDescent="0.25">
      <c r="A24" s="99" t="s">
        <v>151</v>
      </c>
      <c r="B24" s="180" t="s">
        <v>100</v>
      </c>
      <c r="C24" s="222" t="s">
        <v>100</v>
      </c>
      <c r="D24" s="223" t="s">
        <v>100</v>
      </c>
      <c r="E24" s="184" t="s">
        <v>100</v>
      </c>
      <c r="F24" s="203" t="s">
        <v>100</v>
      </c>
      <c r="G24" s="204" t="s">
        <v>100</v>
      </c>
      <c r="H24" s="378"/>
      <c r="I24" s="379"/>
      <c r="J24" s="380"/>
    </row>
    <row r="25" spans="1:10" ht="15.75" thickBot="1" x14ac:dyDescent="0.3">
      <c r="A25" s="99" t="s">
        <v>8</v>
      </c>
      <c r="B25" s="384">
        <v>29</v>
      </c>
      <c r="C25" s="385">
        <v>3285886.85</v>
      </c>
      <c r="D25" s="386">
        <v>113306.44</v>
      </c>
      <c r="E25" s="387">
        <v>5</v>
      </c>
      <c r="F25" s="388">
        <v>575884.11</v>
      </c>
      <c r="G25" s="389">
        <v>115176.82</v>
      </c>
      <c r="H25" s="384">
        <v>24</v>
      </c>
      <c r="I25" s="385">
        <v>2710002.74</v>
      </c>
      <c r="J25" s="386">
        <v>112916.78</v>
      </c>
    </row>
    <row r="26" spans="1:10" x14ac:dyDescent="0.25">
      <c r="A26" s="108" t="s">
        <v>34</v>
      </c>
      <c r="B26" s="372">
        <v>23</v>
      </c>
      <c r="C26" s="373">
        <v>2260759.36</v>
      </c>
      <c r="D26" s="374">
        <v>98293.89</v>
      </c>
      <c r="E26" s="375">
        <v>13</v>
      </c>
      <c r="F26" s="376">
        <v>1275176.3700000001</v>
      </c>
      <c r="G26" s="377">
        <v>98090.49</v>
      </c>
      <c r="H26" s="372">
        <v>10</v>
      </c>
      <c r="I26" s="373">
        <v>985582.98</v>
      </c>
      <c r="J26" s="374">
        <v>98558.3</v>
      </c>
    </row>
    <row r="27" spans="1:10" x14ac:dyDescent="0.25">
      <c r="A27" s="99" t="s">
        <v>35</v>
      </c>
      <c r="B27" s="378">
        <v>8</v>
      </c>
      <c r="C27" s="379">
        <v>797671.18</v>
      </c>
      <c r="D27" s="380">
        <v>99708.9</v>
      </c>
      <c r="E27" s="184" t="s">
        <v>100</v>
      </c>
      <c r="F27" s="203" t="s">
        <v>100</v>
      </c>
      <c r="G27" s="204" t="s">
        <v>100</v>
      </c>
      <c r="H27" s="180" t="s">
        <v>100</v>
      </c>
      <c r="I27" s="222" t="s">
        <v>100</v>
      </c>
      <c r="J27" s="223" t="s">
        <v>100</v>
      </c>
    </row>
    <row r="28" spans="1:10" ht="15.75" thickBot="1" x14ac:dyDescent="0.3">
      <c r="A28" s="100" t="s">
        <v>36</v>
      </c>
      <c r="B28" s="390">
        <v>15</v>
      </c>
      <c r="C28" s="391">
        <v>1463088.18</v>
      </c>
      <c r="D28" s="392">
        <v>97539.21</v>
      </c>
      <c r="E28" s="393">
        <v>8</v>
      </c>
      <c r="F28" s="394">
        <v>780011.35</v>
      </c>
      <c r="G28" s="395">
        <v>97501.42</v>
      </c>
      <c r="H28" s="390">
        <v>7</v>
      </c>
      <c r="I28" s="391">
        <v>683076.83</v>
      </c>
      <c r="J28" s="392">
        <v>97582.399999999994</v>
      </c>
    </row>
    <row r="29" spans="1:10" x14ac:dyDescent="0.25">
      <c r="A29" s="110" t="s">
        <v>59</v>
      </c>
      <c r="B29" s="396">
        <v>78</v>
      </c>
      <c r="C29" s="397">
        <v>8648769.6500000004</v>
      </c>
      <c r="D29" s="398">
        <v>110881.66</v>
      </c>
      <c r="E29" s="399">
        <v>48</v>
      </c>
      <c r="F29" s="400">
        <v>5257258.24</v>
      </c>
      <c r="G29" s="401">
        <v>109526.21</v>
      </c>
      <c r="H29" s="396">
        <v>30</v>
      </c>
      <c r="I29" s="397">
        <v>3391511.41</v>
      </c>
      <c r="J29" s="398">
        <v>113050.38</v>
      </c>
    </row>
    <row r="30" spans="1:10" x14ac:dyDescent="0.25">
      <c r="A30" s="99" t="s">
        <v>94</v>
      </c>
      <c r="B30" s="378">
        <v>8</v>
      </c>
      <c r="C30" s="379">
        <v>824612.3</v>
      </c>
      <c r="D30" s="380">
        <v>103076.54</v>
      </c>
      <c r="E30" s="184" t="s">
        <v>100</v>
      </c>
      <c r="F30" s="203" t="s">
        <v>100</v>
      </c>
      <c r="G30" s="204" t="s">
        <v>100</v>
      </c>
      <c r="H30" s="180" t="s">
        <v>100</v>
      </c>
      <c r="I30" s="222" t="s">
        <v>100</v>
      </c>
      <c r="J30" s="223" t="s">
        <v>100</v>
      </c>
    </row>
    <row r="31" spans="1:10" x14ac:dyDescent="0.25">
      <c r="A31" s="99" t="s">
        <v>60</v>
      </c>
      <c r="B31" s="378">
        <v>22</v>
      </c>
      <c r="C31" s="379">
        <v>2358420.17</v>
      </c>
      <c r="D31" s="380">
        <v>107200.92</v>
      </c>
      <c r="E31" s="381">
        <v>13</v>
      </c>
      <c r="F31" s="382">
        <v>1416788.73</v>
      </c>
      <c r="G31" s="383">
        <v>108983.75</v>
      </c>
      <c r="H31" s="378">
        <v>9</v>
      </c>
      <c r="I31" s="379">
        <v>941631.45</v>
      </c>
      <c r="J31" s="380">
        <v>104625.72</v>
      </c>
    </row>
    <row r="32" spans="1:10" x14ac:dyDescent="0.25">
      <c r="A32" s="99" t="s">
        <v>61</v>
      </c>
      <c r="B32" s="378">
        <v>27</v>
      </c>
      <c r="C32" s="379">
        <v>2643363.54</v>
      </c>
      <c r="D32" s="380">
        <v>97902.35</v>
      </c>
      <c r="E32" s="381">
        <v>17</v>
      </c>
      <c r="F32" s="382">
        <v>1643716.81</v>
      </c>
      <c r="G32" s="383">
        <v>96689.22</v>
      </c>
      <c r="H32" s="378">
        <v>10</v>
      </c>
      <c r="I32" s="379">
        <v>999646.71999999997</v>
      </c>
      <c r="J32" s="380">
        <v>99964.67</v>
      </c>
    </row>
    <row r="33" spans="1:10" ht="15.75" thickBot="1" x14ac:dyDescent="0.3">
      <c r="A33" s="179" t="s">
        <v>62</v>
      </c>
      <c r="B33" s="402">
        <v>21</v>
      </c>
      <c r="C33" s="403">
        <v>2822373.64</v>
      </c>
      <c r="D33" s="404">
        <v>134398.74</v>
      </c>
      <c r="E33" s="405">
        <v>11</v>
      </c>
      <c r="F33" s="406">
        <v>1477430.91</v>
      </c>
      <c r="G33" s="407">
        <v>134311.9</v>
      </c>
      <c r="H33" s="402">
        <v>10</v>
      </c>
      <c r="I33" s="403">
        <v>1344942.73</v>
      </c>
      <c r="J33" s="404">
        <v>134494.26999999999</v>
      </c>
    </row>
    <row r="34" spans="1:10" ht="15.75" thickBot="1" x14ac:dyDescent="0.3">
      <c r="A34" s="326" t="s">
        <v>95</v>
      </c>
      <c r="B34" s="408">
        <v>155</v>
      </c>
      <c r="C34" s="409">
        <v>17162892.109999999</v>
      </c>
      <c r="D34" s="410">
        <v>110728.34</v>
      </c>
      <c r="E34" s="411">
        <v>72</v>
      </c>
      <c r="F34" s="412">
        <v>7844845.7400000002</v>
      </c>
      <c r="G34" s="413">
        <v>108956.19</v>
      </c>
      <c r="H34" s="408">
        <v>83</v>
      </c>
      <c r="I34" s="409">
        <v>9318046.3800000008</v>
      </c>
      <c r="J34" s="410">
        <v>112265.62</v>
      </c>
    </row>
    <row r="36" spans="1:10" ht="16.5" thickBot="1" x14ac:dyDescent="0.3">
      <c r="A36" s="189" t="s">
        <v>109</v>
      </c>
    </row>
    <row r="37" spans="1:10" x14ac:dyDescent="0.25">
      <c r="A37" s="11"/>
      <c r="B37" s="444" t="s">
        <v>40</v>
      </c>
      <c r="C37" s="445"/>
      <c r="D37" s="446"/>
      <c r="E37" s="460" t="s">
        <v>15</v>
      </c>
      <c r="F37" s="461"/>
      <c r="G37" s="462"/>
      <c r="H37" s="444" t="s">
        <v>16</v>
      </c>
      <c r="I37" s="445"/>
      <c r="J37" s="446"/>
    </row>
    <row r="38" spans="1:10" ht="15.75" thickBot="1" x14ac:dyDescent="0.3">
      <c r="A38" s="15"/>
      <c r="B38" s="36" t="s">
        <v>103</v>
      </c>
      <c r="C38" s="32" t="s">
        <v>98</v>
      </c>
      <c r="D38" s="185" t="s">
        <v>99</v>
      </c>
      <c r="E38" s="92" t="s">
        <v>103</v>
      </c>
      <c r="F38" s="186" t="s">
        <v>98</v>
      </c>
      <c r="G38" s="72" t="s">
        <v>99</v>
      </c>
      <c r="H38" s="36" t="s">
        <v>103</v>
      </c>
      <c r="I38" s="32" t="s">
        <v>98</v>
      </c>
      <c r="J38" s="185" t="s">
        <v>99</v>
      </c>
    </row>
    <row r="39" spans="1:10" x14ac:dyDescent="0.25">
      <c r="A39" s="108" t="s">
        <v>33</v>
      </c>
      <c r="B39" s="372">
        <v>47</v>
      </c>
      <c r="C39" s="373">
        <v>4217224.8600000003</v>
      </c>
      <c r="D39" s="374">
        <v>89728.19</v>
      </c>
      <c r="E39" s="375">
        <v>12</v>
      </c>
      <c r="F39" s="376">
        <v>1105027.73</v>
      </c>
      <c r="G39" s="377">
        <v>92085.64</v>
      </c>
      <c r="H39" s="372">
        <v>35</v>
      </c>
      <c r="I39" s="373">
        <v>3112197.14</v>
      </c>
      <c r="J39" s="374">
        <v>88919.92</v>
      </c>
    </row>
    <row r="40" spans="1:10" x14ac:dyDescent="0.25">
      <c r="A40" s="99" t="s">
        <v>1</v>
      </c>
      <c r="B40" s="378">
        <v>22</v>
      </c>
      <c r="C40" s="379">
        <v>2022394.01</v>
      </c>
      <c r="D40" s="380">
        <v>91927</v>
      </c>
      <c r="E40" s="381">
        <v>6</v>
      </c>
      <c r="F40" s="382">
        <v>549129.34</v>
      </c>
      <c r="G40" s="383">
        <v>91521.56</v>
      </c>
      <c r="H40" s="378">
        <v>16</v>
      </c>
      <c r="I40" s="379">
        <v>1473264.67</v>
      </c>
      <c r="J40" s="380">
        <v>92079.039999999994</v>
      </c>
    </row>
    <row r="41" spans="1:10" x14ac:dyDescent="0.25">
      <c r="A41" s="99" t="s">
        <v>151</v>
      </c>
      <c r="B41" s="378"/>
      <c r="C41" s="379"/>
      <c r="D41" s="380"/>
      <c r="E41" s="381"/>
      <c r="F41" s="382"/>
      <c r="G41" s="383"/>
      <c r="H41" s="378"/>
      <c r="I41" s="379"/>
      <c r="J41" s="380"/>
    </row>
    <row r="42" spans="1:10" ht="15.75" thickBot="1" x14ac:dyDescent="0.3">
      <c r="A42" s="99" t="s">
        <v>8</v>
      </c>
      <c r="B42" s="384">
        <v>25</v>
      </c>
      <c r="C42" s="385">
        <v>2194830.86</v>
      </c>
      <c r="D42" s="386">
        <v>87793.23</v>
      </c>
      <c r="E42" s="387">
        <v>6</v>
      </c>
      <c r="F42" s="388">
        <v>555898.39</v>
      </c>
      <c r="G42" s="389">
        <v>92649.73</v>
      </c>
      <c r="H42" s="384">
        <v>19</v>
      </c>
      <c r="I42" s="385">
        <v>1638932.46</v>
      </c>
      <c r="J42" s="386">
        <v>86259.6</v>
      </c>
    </row>
    <row r="43" spans="1:10" x14ac:dyDescent="0.25">
      <c r="A43" s="108" t="s">
        <v>34</v>
      </c>
      <c r="B43" s="372">
        <v>22</v>
      </c>
      <c r="C43" s="373">
        <v>1694258.37</v>
      </c>
      <c r="D43" s="374">
        <v>77011.740000000005</v>
      </c>
      <c r="E43" s="375">
        <v>11</v>
      </c>
      <c r="F43" s="376">
        <v>826186.62</v>
      </c>
      <c r="G43" s="377">
        <v>75107.87</v>
      </c>
      <c r="H43" s="372">
        <v>11</v>
      </c>
      <c r="I43" s="373">
        <v>868071.75</v>
      </c>
      <c r="J43" s="374">
        <v>78915.61</v>
      </c>
    </row>
    <row r="44" spans="1:10" x14ac:dyDescent="0.25">
      <c r="A44" s="99" t="s">
        <v>35</v>
      </c>
      <c r="B44" s="180" t="s">
        <v>100</v>
      </c>
      <c r="C44" s="222" t="s">
        <v>100</v>
      </c>
      <c r="D44" s="223" t="s">
        <v>100</v>
      </c>
      <c r="E44" s="184" t="s">
        <v>100</v>
      </c>
      <c r="F44" s="203" t="s">
        <v>100</v>
      </c>
      <c r="G44" s="204" t="s">
        <v>100</v>
      </c>
      <c r="H44" s="180" t="s">
        <v>100</v>
      </c>
      <c r="I44" s="222" t="s">
        <v>100</v>
      </c>
      <c r="J44" s="223" t="s">
        <v>100</v>
      </c>
    </row>
    <row r="45" spans="1:10" ht="15.75" thickBot="1" x14ac:dyDescent="0.3">
      <c r="A45" s="100" t="s">
        <v>36</v>
      </c>
      <c r="B45" s="390">
        <v>15</v>
      </c>
      <c r="C45" s="391">
        <v>1149923.79</v>
      </c>
      <c r="D45" s="392">
        <v>76661.59</v>
      </c>
      <c r="E45" s="393">
        <v>6</v>
      </c>
      <c r="F45" s="394">
        <v>438122.95</v>
      </c>
      <c r="G45" s="395">
        <v>73020.490000000005</v>
      </c>
      <c r="H45" s="390">
        <v>9</v>
      </c>
      <c r="I45" s="391">
        <v>711800.85</v>
      </c>
      <c r="J45" s="392">
        <v>79088.98</v>
      </c>
    </row>
    <row r="46" spans="1:10" x14ac:dyDescent="0.25">
      <c r="A46" s="110" t="s">
        <v>59</v>
      </c>
      <c r="B46" s="396">
        <v>57</v>
      </c>
      <c r="C46" s="397">
        <v>5557955.0999999996</v>
      </c>
      <c r="D46" s="398">
        <v>97507.98</v>
      </c>
      <c r="E46" s="399">
        <v>32</v>
      </c>
      <c r="F46" s="400">
        <v>3134315.38</v>
      </c>
      <c r="G46" s="401">
        <v>97947.36</v>
      </c>
      <c r="H46" s="396">
        <v>25</v>
      </c>
      <c r="I46" s="397">
        <v>2423639.7200000002</v>
      </c>
      <c r="J46" s="398">
        <v>96945.59</v>
      </c>
    </row>
    <row r="47" spans="1:10" x14ac:dyDescent="0.25">
      <c r="A47" s="99" t="s">
        <v>94</v>
      </c>
      <c r="B47" s="180" t="s">
        <v>100</v>
      </c>
      <c r="C47" s="222" t="s">
        <v>100</v>
      </c>
      <c r="D47" s="223" t="s">
        <v>100</v>
      </c>
      <c r="E47" s="184" t="s">
        <v>100</v>
      </c>
      <c r="F47" s="203" t="s">
        <v>100</v>
      </c>
      <c r="G47" s="204" t="s">
        <v>100</v>
      </c>
      <c r="H47" s="180" t="s">
        <v>100</v>
      </c>
      <c r="I47" s="222" t="s">
        <v>100</v>
      </c>
      <c r="J47" s="223" t="s">
        <v>100</v>
      </c>
    </row>
    <row r="48" spans="1:10" x14ac:dyDescent="0.25">
      <c r="A48" s="99" t="s">
        <v>60</v>
      </c>
      <c r="B48" s="378">
        <v>15</v>
      </c>
      <c r="C48" s="379">
        <v>1313830.5900000001</v>
      </c>
      <c r="D48" s="380">
        <v>87588.71</v>
      </c>
      <c r="E48" s="184" t="s">
        <v>100</v>
      </c>
      <c r="F48" s="203" t="s">
        <v>100</v>
      </c>
      <c r="G48" s="204" t="s">
        <v>100</v>
      </c>
      <c r="H48" s="180" t="s">
        <v>100</v>
      </c>
      <c r="I48" s="222" t="s">
        <v>100</v>
      </c>
      <c r="J48" s="223" t="s">
        <v>100</v>
      </c>
    </row>
    <row r="49" spans="1:10" x14ac:dyDescent="0.25">
      <c r="A49" s="99" t="s">
        <v>61</v>
      </c>
      <c r="B49" s="378">
        <v>18</v>
      </c>
      <c r="C49" s="379">
        <v>1346265.1</v>
      </c>
      <c r="D49" s="380">
        <v>74792.509999999995</v>
      </c>
      <c r="E49" s="381">
        <v>7</v>
      </c>
      <c r="F49" s="382">
        <v>528976.1</v>
      </c>
      <c r="G49" s="383">
        <v>75568.009999999995</v>
      </c>
      <c r="H49" s="378">
        <v>11</v>
      </c>
      <c r="I49" s="379">
        <v>817289</v>
      </c>
      <c r="J49" s="380">
        <v>74299</v>
      </c>
    </row>
    <row r="50" spans="1:10" ht="15.75" thickBot="1" x14ac:dyDescent="0.3">
      <c r="A50" s="179" t="s">
        <v>62</v>
      </c>
      <c r="B50" s="402">
        <v>22</v>
      </c>
      <c r="C50" s="403">
        <v>2744484.62</v>
      </c>
      <c r="D50" s="404">
        <v>124749.3</v>
      </c>
      <c r="E50" s="405">
        <v>11</v>
      </c>
      <c r="F50" s="406">
        <v>1381622.12</v>
      </c>
      <c r="G50" s="407">
        <v>125602.01</v>
      </c>
      <c r="H50" s="402">
        <v>11</v>
      </c>
      <c r="I50" s="403">
        <v>1362862.5</v>
      </c>
      <c r="J50" s="404">
        <v>123896.59</v>
      </c>
    </row>
    <row r="51" spans="1:10" ht="15.75" thickBot="1" x14ac:dyDescent="0.3">
      <c r="A51" s="326" t="s">
        <v>95</v>
      </c>
      <c r="B51" s="408">
        <v>126</v>
      </c>
      <c r="C51" s="409">
        <v>11469438.34</v>
      </c>
      <c r="D51" s="410">
        <v>91027.29</v>
      </c>
      <c r="E51" s="411">
        <v>55</v>
      </c>
      <c r="F51" s="412">
        <v>5065529.7300000004</v>
      </c>
      <c r="G51" s="413">
        <v>92100.54</v>
      </c>
      <c r="H51" s="408">
        <v>71</v>
      </c>
      <c r="I51" s="409">
        <v>6403908.5999999996</v>
      </c>
      <c r="J51" s="410">
        <v>90195.9</v>
      </c>
    </row>
    <row r="53" spans="1:10" ht="16.5" thickBot="1" x14ac:dyDescent="0.3">
      <c r="A53" s="189" t="s">
        <v>110</v>
      </c>
    </row>
    <row r="54" spans="1:10" x14ac:dyDescent="0.25">
      <c r="A54" s="11"/>
      <c r="B54" s="444" t="s">
        <v>40</v>
      </c>
      <c r="C54" s="445"/>
      <c r="D54" s="446"/>
      <c r="E54" s="460" t="s">
        <v>15</v>
      </c>
      <c r="F54" s="461"/>
      <c r="G54" s="462"/>
      <c r="H54" s="444" t="s">
        <v>16</v>
      </c>
      <c r="I54" s="445"/>
      <c r="J54" s="446"/>
    </row>
    <row r="55" spans="1:10" ht="15.75" thickBot="1" x14ac:dyDescent="0.3">
      <c r="A55" s="15"/>
      <c r="B55" s="36" t="s">
        <v>103</v>
      </c>
      <c r="C55" s="32" t="s">
        <v>98</v>
      </c>
      <c r="D55" s="185" t="s">
        <v>99</v>
      </c>
      <c r="E55" s="92" t="s">
        <v>103</v>
      </c>
      <c r="F55" s="186" t="s">
        <v>98</v>
      </c>
      <c r="G55" s="72" t="s">
        <v>99</v>
      </c>
      <c r="H55" s="36" t="s">
        <v>103</v>
      </c>
      <c r="I55" s="32" t="s">
        <v>98</v>
      </c>
      <c r="J55" s="185" t="s">
        <v>99</v>
      </c>
    </row>
    <row r="56" spans="1:10" x14ac:dyDescent="0.25">
      <c r="A56" s="108" t="s">
        <v>33</v>
      </c>
      <c r="B56" s="372">
        <v>40</v>
      </c>
      <c r="C56" s="373">
        <v>3079805.03</v>
      </c>
      <c r="D56" s="374">
        <v>76995.13</v>
      </c>
      <c r="E56" s="375">
        <v>19</v>
      </c>
      <c r="F56" s="376">
        <v>1414712.46</v>
      </c>
      <c r="G56" s="377">
        <v>74458.55</v>
      </c>
      <c r="H56" s="372">
        <v>21</v>
      </c>
      <c r="I56" s="373">
        <v>1665092.57</v>
      </c>
      <c r="J56" s="374">
        <v>79290.12</v>
      </c>
    </row>
    <row r="57" spans="1:10" x14ac:dyDescent="0.25">
      <c r="A57" s="99" t="s">
        <v>1</v>
      </c>
      <c r="B57" s="378">
        <v>15</v>
      </c>
      <c r="C57" s="379">
        <v>1264484.6499999999</v>
      </c>
      <c r="D57" s="380">
        <v>84298.98</v>
      </c>
      <c r="E57" s="184" t="s">
        <v>100</v>
      </c>
      <c r="F57" s="203" t="s">
        <v>100</v>
      </c>
      <c r="G57" s="204" t="s">
        <v>100</v>
      </c>
      <c r="H57" s="180" t="s">
        <v>100</v>
      </c>
      <c r="I57" s="222" t="s">
        <v>100</v>
      </c>
      <c r="J57" s="223" t="s">
        <v>100</v>
      </c>
    </row>
    <row r="58" spans="1:10" x14ac:dyDescent="0.25">
      <c r="A58" s="99" t="s">
        <v>151</v>
      </c>
      <c r="B58" s="378"/>
      <c r="C58" s="379"/>
      <c r="D58" s="380"/>
      <c r="E58" s="381"/>
      <c r="F58" s="382"/>
      <c r="G58" s="383"/>
      <c r="H58" s="378"/>
      <c r="I58" s="379"/>
      <c r="J58" s="380"/>
    </row>
    <row r="59" spans="1:10" ht="15.75" thickBot="1" x14ac:dyDescent="0.3">
      <c r="A59" s="99" t="s">
        <v>8</v>
      </c>
      <c r="B59" s="384">
        <v>25</v>
      </c>
      <c r="C59" s="385">
        <v>1815320.38</v>
      </c>
      <c r="D59" s="386">
        <v>72612.820000000007</v>
      </c>
      <c r="E59" s="387">
        <v>16</v>
      </c>
      <c r="F59" s="388">
        <v>1155989.02</v>
      </c>
      <c r="G59" s="389">
        <v>72249.31</v>
      </c>
      <c r="H59" s="384">
        <v>9</v>
      </c>
      <c r="I59" s="385">
        <v>659331.37</v>
      </c>
      <c r="J59" s="386">
        <v>73259.039999999994</v>
      </c>
    </row>
    <row r="60" spans="1:10" x14ac:dyDescent="0.25">
      <c r="A60" s="108" t="s">
        <v>34</v>
      </c>
      <c r="B60" s="372">
        <v>11</v>
      </c>
      <c r="C60" s="373">
        <v>843364.97</v>
      </c>
      <c r="D60" s="374">
        <v>76669.539999999994</v>
      </c>
      <c r="E60" s="332" t="s">
        <v>100</v>
      </c>
      <c r="F60" s="333" t="s">
        <v>100</v>
      </c>
      <c r="G60" s="334" t="s">
        <v>100</v>
      </c>
      <c r="H60" s="329" t="s">
        <v>100</v>
      </c>
      <c r="I60" s="330" t="s">
        <v>100</v>
      </c>
      <c r="J60" s="331" t="s">
        <v>100</v>
      </c>
    </row>
    <row r="61" spans="1:10" x14ac:dyDescent="0.25">
      <c r="A61" s="99" t="s">
        <v>35</v>
      </c>
      <c r="B61" s="180" t="s">
        <v>100</v>
      </c>
      <c r="C61" s="222" t="s">
        <v>100</v>
      </c>
      <c r="D61" s="223" t="s">
        <v>100</v>
      </c>
      <c r="E61" s="184" t="s">
        <v>100</v>
      </c>
      <c r="F61" s="203" t="s">
        <v>100</v>
      </c>
      <c r="G61" s="204" t="s">
        <v>100</v>
      </c>
      <c r="H61" s="180"/>
      <c r="I61" s="222"/>
      <c r="J61" s="223"/>
    </row>
    <row r="62" spans="1:10" ht="15.75" thickBot="1" x14ac:dyDescent="0.3">
      <c r="A62" s="100" t="s">
        <v>36</v>
      </c>
      <c r="B62" s="390">
        <v>8</v>
      </c>
      <c r="C62" s="391">
        <v>616285.72</v>
      </c>
      <c r="D62" s="392">
        <v>77035.72</v>
      </c>
      <c r="E62" s="226" t="s">
        <v>100</v>
      </c>
      <c r="F62" s="227" t="s">
        <v>100</v>
      </c>
      <c r="G62" s="228" t="s">
        <v>100</v>
      </c>
      <c r="H62" s="183" t="s">
        <v>100</v>
      </c>
      <c r="I62" s="224" t="s">
        <v>100</v>
      </c>
      <c r="J62" s="225" t="s">
        <v>100</v>
      </c>
    </row>
    <row r="63" spans="1:10" x14ac:dyDescent="0.25">
      <c r="A63" s="110" t="s">
        <v>59</v>
      </c>
      <c r="B63" s="396">
        <v>46</v>
      </c>
      <c r="C63" s="397">
        <v>3536322.62</v>
      </c>
      <c r="D63" s="398">
        <v>76876.58</v>
      </c>
      <c r="E63" s="399">
        <v>27</v>
      </c>
      <c r="F63" s="400">
        <v>2044445.9</v>
      </c>
      <c r="G63" s="401">
        <v>75720.22</v>
      </c>
      <c r="H63" s="396">
        <v>19</v>
      </c>
      <c r="I63" s="397">
        <v>1491876.72</v>
      </c>
      <c r="J63" s="398">
        <v>78519.83</v>
      </c>
    </row>
    <row r="64" spans="1:10" x14ac:dyDescent="0.25">
      <c r="A64" s="99" t="s">
        <v>94</v>
      </c>
      <c r="B64" s="378"/>
      <c r="C64" s="379"/>
      <c r="D64" s="380"/>
      <c r="E64" s="381"/>
      <c r="F64" s="382"/>
      <c r="G64" s="383"/>
      <c r="H64" s="378"/>
      <c r="I64" s="379"/>
      <c r="J64" s="380"/>
    </row>
    <row r="65" spans="1:10" x14ac:dyDescent="0.25">
      <c r="A65" s="99" t="s">
        <v>60</v>
      </c>
      <c r="B65" s="378">
        <v>13</v>
      </c>
      <c r="C65" s="379">
        <v>990442.76</v>
      </c>
      <c r="D65" s="380">
        <v>76187.899999999994</v>
      </c>
      <c r="E65" s="184" t="s">
        <v>100</v>
      </c>
      <c r="F65" s="203" t="s">
        <v>100</v>
      </c>
      <c r="G65" s="204" t="s">
        <v>100</v>
      </c>
      <c r="H65" s="180" t="s">
        <v>100</v>
      </c>
      <c r="I65" s="222" t="s">
        <v>100</v>
      </c>
      <c r="J65" s="223" t="s">
        <v>100</v>
      </c>
    </row>
    <row r="66" spans="1:10" x14ac:dyDescent="0.25">
      <c r="A66" s="99" t="s">
        <v>61</v>
      </c>
      <c r="B66" s="378">
        <v>23</v>
      </c>
      <c r="C66" s="379">
        <v>1677793.13</v>
      </c>
      <c r="D66" s="380">
        <v>72947.53</v>
      </c>
      <c r="E66" s="381">
        <v>12</v>
      </c>
      <c r="F66" s="382">
        <v>859279.02</v>
      </c>
      <c r="G66" s="383">
        <v>71606.58</v>
      </c>
      <c r="H66" s="378">
        <v>11</v>
      </c>
      <c r="I66" s="379">
        <v>818514.11</v>
      </c>
      <c r="J66" s="380">
        <v>74410.37</v>
      </c>
    </row>
    <row r="67" spans="1:10" ht="15.75" thickBot="1" x14ac:dyDescent="0.3">
      <c r="A67" s="179" t="s">
        <v>62</v>
      </c>
      <c r="B67" s="402">
        <v>10</v>
      </c>
      <c r="C67" s="403">
        <v>868086.72</v>
      </c>
      <c r="D67" s="404">
        <v>86808.67</v>
      </c>
      <c r="E67" s="205" t="s">
        <v>100</v>
      </c>
      <c r="F67" s="206" t="s">
        <v>100</v>
      </c>
      <c r="G67" s="207" t="s">
        <v>100</v>
      </c>
      <c r="H67" s="229" t="s">
        <v>100</v>
      </c>
      <c r="I67" s="230" t="s">
        <v>100</v>
      </c>
      <c r="J67" s="231" t="s">
        <v>100</v>
      </c>
    </row>
    <row r="68" spans="1:10" ht="15.75" thickBot="1" x14ac:dyDescent="0.3">
      <c r="A68" s="326" t="s">
        <v>95</v>
      </c>
      <c r="B68" s="408">
        <v>97</v>
      </c>
      <c r="C68" s="409">
        <v>7459492.6200000001</v>
      </c>
      <c r="D68" s="410">
        <v>76901.990000000005</v>
      </c>
      <c r="E68" s="411">
        <v>53</v>
      </c>
      <c r="F68" s="412">
        <v>3980136.13</v>
      </c>
      <c r="G68" s="413">
        <v>75096.91</v>
      </c>
      <c r="H68" s="408">
        <v>44</v>
      </c>
      <c r="I68" s="409">
        <v>3479356.49</v>
      </c>
      <c r="J68" s="410">
        <v>79076.28</v>
      </c>
    </row>
    <row r="70" spans="1:10" s="232" customFormat="1" ht="16.5" thickBot="1" x14ac:dyDescent="0.3">
      <c r="A70" s="189" t="s">
        <v>152</v>
      </c>
    </row>
    <row r="71" spans="1:10" s="232" customFormat="1" x14ac:dyDescent="0.25">
      <c r="A71" s="11"/>
      <c r="B71" s="444" t="s">
        <v>40</v>
      </c>
      <c r="C71" s="445"/>
      <c r="D71" s="446"/>
      <c r="E71" s="460" t="s">
        <v>15</v>
      </c>
      <c r="F71" s="461"/>
      <c r="G71" s="462"/>
      <c r="H71" s="444" t="s">
        <v>16</v>
      </c>
      <c r="I71" s="445"/>
      <c r="J71" s="446"/>
    </row>
    <row r="72" spans="1:10" s="232" customFormat="1" ht="15.75" thickBot="1" x14ac:dyDescent="0.3">
      <c r="A72" s="15"/>
      <c r="B72" s="36" t="s">
        <v>103</v>
      </c>
      <c r="C72" s="32" t="s">
        <v>98</v>
      </c>
      <c r="D72" s="185" t="s">
        <v>99</v>
      </c>
      <c r="E72" s="92" t="s">
        <v>103</v>
      </c>
      <c r="F72" s="186" t="s">
        <v>98</v>
      </c>
      <c r="G72" s="72" t="s">
        <v>99</v>
      </c>
      <c r="H72" s="36" t="s">
        <v>103</v>
      </c>
      <c r="I72" s="32" t="s">
        <v>98</v>
      </c>
      <c r="J72" s="185" t="s">
        <v>99</v>
      </c>
    </row>
    <row r="73" spans="1:10" s="232" customFormat="1" x14ac:dyDescent="0.25">
      <c r="A73" s="108" t="s">
        <v>33</v>
      </c>
      <c r="B73" s="372"/>
      <c r="C73" s="373"/>
      <c r="D73" s="374"/>
      <c r="E73" s="375"/>
      <c r="F73" s="376"/>
      <c r="G73" s="377"/>
      <c r="H73" s="372"/>
      <c r="I73" s="373"/>
      <c r="J73" s="374"/>
    </row>
    <row r="74" spans="1:10" s="232" customFormat="1" x14ac:dyDescent="0.25">
      <c r="A74" s="99" t="s">
        <v>1</v>
      </c>
      <c r="B74" s="378"/>
      <c r="C74" s="379"/>
      <c r="D74" s="380"/>
      <c r="E74" s="381"/>
      <c r="F74" s="382"/>
      <c r="G74" s="383"/>
      <c r="H74" s="378"/>
      <c r="I74" s="379"/>
      <c r="J74" s="380"/>
    </row>
    <row r="75" spans="1:10" s="232" customFormat="1" x14ac:dyDescent="0.25">
      <c r="A75" s="99" t="s">
        <v>151</v>
      </c>
      <c r="B75" s="378"/>
      <c r="C75" s="379"/>
      <c r="D75" s="380"/>
      <c r="E75" s="381"/>
      <c r="F75" s="382"/>
      <c r="G75" s="383"/>
      <c r="H75" s="378"/>
      <c r="I75" s="379"/>
      <c r="J75" s="380"/>
    </row>
    <row r="76" spans="1:10" s="232" customFormat="1" ht="15.75" thickBot="1" x14ac:dyDescent="0.3">
      <c r="A76" s="99" t="s">
        <v>8</v>
      </c>
      <c r="B76" s="384"/>
      <c r="C76" s="385"/>
      <c r="D76" s="386"/>
      <c r="E76" s="387"/>
      <c r="F76" s="388"/>
      <c r="G76" s="389"/>
      <c r="H76" s="384"/>
      <c r="I76" s="385"/>
      <c r="J76" s="386"/>
    </row>
    <row r="77" spans="1:10" s="232" customFormat="1" x14ac:dyDescent="0.25">
      <c r="A77" s="108" t="s">
        <v>34</v>
      </c>
      <c r="B77" s="372"/>
      <c r="C77" s="373"/>
      <c r="D77" s="374"/>
      <c r="E77" s="375"/>
      <c r="F77" s="376"/>
      <c r="G77" s="377"/>
      <c r="H77" s="372"/>
      <c r="I77" s="373"/>
      <c r="J77" s="374"/>
    </row>
    <row r="78" spans="1:10" s="232" customFormat="1" x14ac:dyDescent="0.25">
      <c r="A78" s="99" t="s">
        <v>35</v>
      </c>
      <c r="B78" s="378"/>
      <c r="C78" s="379"/>
      <c r="D78" s="380"/>
      <c r="E78" s="381"/>
      <c r="F78" s="382"/>
      <c r="G78" s="383"/>
      <c r="H78" s="378"/>
      <c r="I78" s="379"/>
      <c r="J78" s="380"/>
    </row>
    <row r="79" spans="1:10" s="232" customFormat="1" ht="15.75" thickBot="1" x14ac:dyDescent="0.3">
      <c r="A79" s="100" t="s">
        <v>36</v>
      </c>
      <c r="B79" s="390"/>
      <c r="C79" s="391"/>
      <c r="D79" s="392"/>
      <c r="E79" s="393"/>
      <c r="F79" s="394"/>
      <c r="G79" s="395"/>
      <c r="H79" s="390"/>
      <c r="I79" s="391"/>
      <c r="J79" s="392"/>
    </row>
    <row r="80" spans="1:10" s="232" customFormat="1" x14ac:dyDescent="0.25">
      <c r="A80" s="110" t="s">
        <v>59</v>
      </c>
      <c r="B80" s="396"/>
      <c r="C80" s="397"/>
      <c r="D80" s="398"/>
      <c r="E80" s="399"/>
      <c r="F80" s="400"/>
      <c r="G80" s="401"/>
      <c r="H80" s="396"/>
      <c r="I80" s="397"/>
      <c r="J80" s="398"/>
    </row>
    <row r="81" spans="1:10" s="232" customFormat="1" x14ac:dyDescent="0.25">
      <c r="A81" s="99" t="s">
        <v>94</v>
      </c>
      <c r="B81" s="378"/>
      <c r="C81" s="379"/>
      <c r="D81" s="380"/>
      <c r="E81" s="381"/>
      <c r="F81" s="382"/>
      <c r="G81" s="383"/>
      <c r="H81" s="378"/>
      <c r="I81" s="379"/>
      <c r="J81" s="380"/>
    </row>
    <row r="82" spans="1:10" s="232" customFormat="1" x14ac:dyDescent="0.25">
      <c r="A82" s="99" t="s">
        <v>60</v>
      </c>
      <c r="B82" s="378"/>
      <c r="C82" s="379"/>
      <c r="D82" s="380"/>
      <c r="E82" s="381"/>
      <c r="F82" s="382"/>
      <c r="G82" s="383"/>
      <c r="H82" s="378"/>
      <c r="I82" s="379"/>
      <c r="J82" s="380"/>
    </row>
    <row r="83" spans="1:10" s="232" customFormat="1" x14ac:dyDescent="0.25">
      <c r="A83" s="99" t="s">
        <v>61</v>
      </c>
      <c r="B83" s="180" t="s">
        <v>100</v>
      </c>
      <c r="C83" s="222" t="s">
        <v>100</v>
      </c>
      <c r="D83" s="223" t="s">
        <v>100</v>
      </c>
      <c r="E83" s="184" t="s">
        <v>100</v>
      </c>
      <c r="F83" s="203" t="s">
        <v>100</v>
      </c>
      <c r="G83" s="204" t="s">
        <v>100</v>
      </c>
      <c r="H83" s="378"/>
      <c r="I83" s="379"/>
      <c r="J83" s="380"/>
    </row>
    <row r="84" spans="1:10" s="232" customFormat="1" ht="15.75" thickBot="1" x14ac:dyDescent="0.3">
      <c r="A84" s="179" t="s">
        <v>62</v>
      </c>
      <c r="B84" s="229"/>
      <c r="C84" s="230"/>
      <c r="D84" s="231"/>
      <c r="E84" s="205"/>
      <c r="F84" s="206"/>
      <c r="G84" s="207"/>
      <c r="H84" s="402"/>
      <c r="I84" s="403"/>
      <c r="J84" s="404"/>
    </row>
    <row r="85" spans="1:10" s="232" customFormat="1" ht="15.75" thickBot="1" x14ac:dyDescent="0.3">
      <c r="A85" s="326" t="s">
        <v>95</v>
      </c>
      <c r="B85" s="414" t="s">
        <v>100</v>
      </c>
      <c r="C85" s="415" t="s">
        <v>100</v>
      </c>
      <c r="D85" s="416" t="s">
        <v>100</v>
      </c>
      <c r="E85" s="417" t="s">
        <v>100</v>
      </c>
      <c r="F85" s="418" t="s">
        <v>100</v>
      </c>
      <c r="G85" s="419" t="s">
        <v>100</v>
      </c>
      <c r="H85" s="408"/>
      <c r="I85" s="409"/>
      <c r="J85" s="410"/>
    </row>
    <row r="86" spans="1:10" s="232" customFormat="1" x14ac:dyDescent="0.25"/>
    <row r="87" spans="1:10" ht="16.5" thickBot="1" x14ac:dyDescent="0.3">
      <c r="A87" s="189" t="s">
        <v>111</v>
      </c>
    </row>
    <row r="88" spans="1:10" x14ac:dyDescent="0.25">
      <c r="A88" s="11"/>
      <c r="B88" s="444" t="s">
        <v>40</v>
      </c>
      <c r="C88" s="445"/>
      <c r="D88" s="446"/>
      <c r="E88" s="460" t="s">
        <v>15</v>
      </c>
      <c r="F88" s="461"/>
      <c r="G88" s="462"/>
      <c r="H88" s="444" t="s">
        <v>16</v>
      </c>
      <c r="I88" s="445"/>
      <c r="J88" s="446"/>
    </row>
    <row r="89" spans="1:10" ht="15.75" thickBot="1" x14ac:dyDescent="0.3">
      <c r="A89" s="15"/>
      <c r="B89" s="36" t="s">
        <v>103</v>
      </c>
      <c r="C89" s="32" t="s">
        <v>98</v>
      </c>
      <c r="D89" s="185" t="s">
        <v>99</v>
      </c>
      <c r="E89" s="92" t="s">
        <v>103</v>
      </c>
      <c r="F89" s="186" t="s">
        <v>98</v>
      </c>
      <c r="G89" s="72" t="s">
        <v>99</v>
      </c>
      <c r="H89" s="36" t="s">
        <v>103</v>
      </c>
      <c r="I89" s="32" t="s">
        <v>98</v>
      </c>
      <c r="J89" s="185" t="s">
        <v>99</v>
      </c>
    </row>
    <row r="90" spans="1:10" x14ac:dyDescent="0.25">
      <c r="A90" s="108" t="s">
        <v>33</v>
      </c>
      <c r="B90" s="372"/>
      <c r="C90" s="373"/>
      <c r="D90" s="374"/>
      <c r="E90" s="375"/>
      <c r="F90" s="376"/>
      <c r="G90" s="377"/>
      <c r="H90" s="372"/>
      <c r="I90" s="373"/>
      <c r="J90" s="374"/>
    </row>
    <row r="91" spans="1:10" x14ac:dyDescent="0.25">
      <c r="A91" s="99" t="s">
        <v>1</v>
      </c>
      <c r="B91" s="378"/>
      <c r="C91" s="379"/>
      <c r="D91" s="380"/>
      <c r="E91" s="381"/>
      <c r="F91" s="382"/>
      <c r="G91" s="383"/>
      <c r="H91" s="378"/>
      <c r="I91" s="379"/>
      <c r="J91" s="380"/>
    </row>
    <row r="92" spans="1:10" x14ac:dyDescent="0.25">
      <c r="A92" s="99" t="s">
        <v>151</v>
      </c>
      <c r="B92" s="378"/>
      <c r="C92" s="379"/>
      <c r="D92" s="380"/>
      <c r="E92" s="381"/>
      <c r="F92" s="382"/>
      <c r="G92" s="383"/>
      <c r="H92" s="378"/>
      <c r="I92" s="379"/>
      <c r="J92" s="380"/>
    </row>
    <row r="93" spans="1:10" ht="15.75" thickBot="1" x14ac:dyDescent="0.3">
      <c r="A93" s="99" t="s">
        <v>8</v>
      </c>
      <c r="B93" s="384"/>
      <c r="C93" s="385"/>
      <c r="D93" s="386"/>
      <c r="E93" s="387"/>
      <c r="F93" s="388"/>
      <c r="G93" s="389"/>
      <c r="H93" s="384"/>
      <c r="I93" s="385"/>
      <c r="J93" s="386"/>
    </row>
    <row r="94" spans="1:10" x14ac:dyDescent="0.25">
      <c r="A94" s="108" t="s">
        <v>34</v>
      </c>
      <c r="B94" s="372"/>
      <c r="C94" s="373"/>
      <c r="D94" s="374"/>
      <c r="E94" s="375"/>
      <c r="F94" s="376"/>
      <c r="G94" s="377"/>
      <c r="H94" s="372"/>
      <c r="I94" s="373"/>
      <c r="J94" s="374"/>
    </row>
    <row r="95" spans="1:10" x14ac:dyDescent="0.25">
      <c r="A95" s="99" t="s">
        <v>35</v>
      </c>
      <c r="B95" s="378"/>
      <c r="C95" s="379"/>
      <c r="D95" s="380"/>
      <c r="E95" s="381"/>
      <c r="F95" s="382"/>
      <c r="G95" s="383"/>
      <c r="H95" s="378"/>
      <c r="I95" s="379"/>
      <c r="J95" s="380"/>
    </row>
    <row r="96" spans="1:10" ht="15.75" thickBot="1" x14ac:dyDescent="0.3">
      <c r="A96" s="100" t="s">
        <v>36</v>
      </c>
      <c r="B96" s="390"/>
      <c r="C96" s="391"/>
      <c r="D96" s="392"/>
      <c r="E96" s="393"/>
      <c r="F96" s="394"/>
      <c r="G96" s="395"/>
      <c r="H96" s="390"/>
      <c r="I96" s="391"/>
      <c r="J96" s="392"/>
    </row>
    <row r="97" spans="1:10" x14ac:dyDescent="0.25">
      <c r="A97" s="110" t="s">
        <v>59</v>
      </c>
      <c r="B97" s="396">
        <v>15</v>
      </c>
      <c r="C97" s="397">
        <v>1324470.5900000001</v>
      </c>
      <c r="D97" s="398">
        <v>88298.04</v>
      </c>
      <c r="E97" s="338" t="s">
        <v>100</v>
      </c>
      <c r="F97" s="339" t="s">
        <v>100</v>
      </c>
      <c r="G97" s="340" t="s">
        <v>100</v>
      </c>
      <c r="H97" s="335" t="s">
        <v>100</v>
      </c>
      <c r="I97" s="336" t="s">
        <v>100</v>
      </c>
      <c r="J97" s="337" t="s">
        <v>100</v>
      </c>
    </row>
    <row r="98" spans="1:10" x14ac:dyDescent="0.25">
      <c r="A98" s="99" t="s">
        <v>94</v>
      </c>
      <c r="B98" s="378">
        <v>5</v>
      </c>
      <c r="C98" s="379">
        <v>413730.38</v>
      </c>
      <c r="D98" s="380">
        <v>82746.080000000002</v>
      </c>
      <c r="E98" s="184" t="s">
        <v>100</v>
      </c>
      <c r="F98" s="203" t="s">
        <v>100</v>
      </c>
      <c r="G98" s="204" t="s">
        <v>100</v>
      </c>
      <c r="H98" s="180" t="s">
        <v>100</v>
      </c>
      <c r="I98" s="222" t="s">
        <v>100</v>
      </c>
      <c r="J98" s="223" t="s">
        <v>100</v>
      </c>
    </row>
    <row r="99" spans="1:10" x14ac:dyDescent="0.25">
      <c r="A99" s="99" t="s">
        <v>60</v>
      </c>
      <c r="B99" s="378">
        <v>10</v>
      </c>
      <c r="C99" s="379">
        <v>910740.21</v>
      </c>
      <c r="D99" s="380">
        <v>91074.02</v>
      </c>
      <c r="E99" s="184" t="s">
        <v>100</v>
      </c>
      <c r="F99" s="203" t="s">
        <v>100</v>
      </c>
      <c r="G99" s="204" t="s">
        <v>100</v>
      </c>
      <c r="H99" s="180" t="s">
        <v>100</v>
      </c>
      <c r="I99" s="222" t="s">
        <v>100</v>
      </c>
      <c r="J99" s="223" t="s">
        <v>100</v>
      </c>
    </row>
    <row r="100" spans="1:10" x14ac:dyDescent="0.25">
      <c r="A100" s="99" t="s">
        <v>61</v>
      </c>
      <c r="B100" s="378"/>
      <c r="C100" s="379"/>
      <c r="D100" s="380"/>
      <c r="E100" s="184"/>
      <c r="F100" s="203"/>
      <c r="G100" s="204"/>
      <c r="H100" s="180"/>
      <c r="I100" s="222"/>
      <c r="J100" s="223"/>
    </row>
    <row r="101" spans="1:10" ht="15.75" thickBot="1" x14ac:dyDescent="0.3">
      <c r="A101" s="179" t="s">
        <v>62</v>
      </c>
      <c r="B101" s="402"/>
      <c r="C101" s="403"/>
      <c r="D101" s="404"/>
      <c r="E101" s="205"/>
      <c r="F101" s="206"/>
      <c r="G101" s="207"/>
      <c r="H101" s="229"/>
      <c r="I101" s="230"/>
      <c r="J101" s="231"/>
    </row>
    <row r="102" spans="1:10" ht="15.75" thickBot="1" x14ac:dyDescent="0.3">
      <c r="A102" s="326" t="s">
        <v>95</v>
      </c>
      <c r="B102" s="408">
        <v>15</v>
      </c>
      <c r="C102" s="409">
        <v>1324470.5900000001</v>
      </c>
      <c r="D102" s="410">
        <v>88298.04</v>
      </c>
      <c r="E102" s="417" t="s">
        <v>100</v>
      </c>
      <c r="F102" s="418" t="s">
        <v>100</v>
      </c>
      <c r="G102" s="419" t="s">
        <v>100</v>
      </c>
      <c r="H102" s="414" t="s">
        <v>100</v>
      </c>
      <c r="I102" s="415" t="s">
        <v>100</v>
      </c>
      <c r="J102" s="416" t="s">
        <v>100</v>
      </c>
    </row>
    <row r="104" spans="1:10" x14ac:dyDescent="0.25">
      <c r="A104" s="188" t="s">
        <v>105</v>
      </c>
    </row>
  </sheetData>
  <mergeCells count="18">
    <mergeCell ref="B88:D88"/>
    <mergeCell ref="E88:G88"/>
    <mergeCell ref="H88:J88"/>
    <mergeCell ref="B37:D37"/>
    <mergeCell ref="E37:G37"/>
    <mergeCell ref="H37:J37"/>
    <mergeCell ref="B54:D54"/>
    <mergeCell ref="E54:G54"/>
    <mergeCell ref="H54:J54"/>
    <mergeCell ref="B71:D71"/>
    <mergeCell ref="E71:G71"/>
    <mergeCell ref="H71:J71"/>
    <mergeCell ref="B3:D3"/>
    <mergeCell ref="E3:G3"/>
    <mergeCell ref="H3:J3"/>
    <mergeCell ref="B20:D20"/>
    <mergeCell ref="E20:G20"/>
    <mergeCell ref="H20:J20"/>
  </mergeCells>
  <pageMargins left="0.25" right="0.25" top="0.75" bottom="0.75" header="0.3" footer="0.3"/>
  <pageSetup scale="75" fitToHeight="0" orientation="landscape" r:id="rId1"/>
  <headerFooter>
    <oddHeader>&amp;C&amp;"-,Bold"ADVANCE Grant
Fall 2016</oddHeader>
    <oddFooter>&amp;R&amp;8Office of Institutional Research
produced on 9/14/2017</oddFooter>
  </headerFooter>
  <rowBreaks count="2" manualBreakCount="2">
    <brk id="35" max="16383" man="1"/>
    <brk id="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topLeftCell="A35" zoomScaleNormal="100" workbookViewId="0">
      <selection activeCell="C62" sqref="C62"/>
    </sheetView>
  </sheetViews>
  <sheetFormatPr defaultRowHeight="15" x14ac:dyDescent="0.25"/>
  <cols>
    <col min="1" max="1" width="34.28515625" bestFit="1" customWidth="1"/>
    <col min="2" max="2" width="9.85546875" bestFit="1" customWidth="1"/>
    <col min="3" max="3" width="11.28515625" bestFit="1" customWidth="1"/>
    <col min="4" max="4" width="10.85546875" bestFit="1" customWidth="1"/>
    <col min="5" max="5" width="10.85546875" style="232" customWidth="1"/>
    <col min="6" max="6" width="9.85546875" style="232" bestFit="1" customWidth="1"/>
    <col min="7" max="7" width="11.28515625" style="232" bestFit="1" customWidth="1"/>
    <col min="8" max="8" width="10.85546875" style="232" bestFit="1" customWidth="1"/>
    <col min="9" max="9" width="10.85546875" style="232" customWidth="1"/>
    <col min="10" max="10" width="11.140625" bestFit="1" customWidth="1"/>
  </cols>
  <sheetData>
    <row r="1" spans="1:10" x14ac:dyDescent="0.25">
      <c r="A1" s="239" t="s">
        <v>112</v>
      </c>
      <c r="B1" s="232"/>
      <c r="C1" s="232"/>
      <c r="D1" s="232"/>
      <c r="J1" s="232"/>
    </row>
    <row r="2" spans="1:10" s="232" customFormat="1" ht="15.75" thickBot="1" x14ac:dyDescent="0.3">
      <c r="A2" s="2" t="s">
        <v>116</v>
      </c>
    </row>
    <row r="3" spans="1:10" s="232" customFormat="1" ht="15.75" thickBot="1" x14ac:dyDescent="0.3">
      <c r="A3" s="240"/>
      <c r="B3" s="463" t="s">
        <v>15</v>
      </c>
      <c r="C3" s="464"/>
      <c r="D3" s="464"/>
      <c r="E3" s="465"/>
      <c r="F3" s="463" t="s">
        <v>16</v>
      </c>
      <c r="G3" s="464"/>
      <c r="H3" s="464"/>
      <c r="I3" s="465"/>
      <c r="J3" s="466" t="s">
        <v>118</v>
      </c>
    </row>
    <row r="4" spans="1:10" s="2" customFormat="1" ht="30.75" thickBot="1" x14ac:dyDescent="0.3">
      <c r="A4" s="246"/>
      <c r="B4" s="235" t="s">
        <v>113</v>
      </c>
      <c r="C4" s="236" t="s">
        <v>114</v>
      </c>
      <c r="D4" s="236" t="s">
        <v>115</v>
      </c>
      <c r="E4" s="247" t="s">
        <v>120</v>
      </c>
      <c r="F4" s="235" t="s">
        <v>113</v>
      </c>
      <c r="G4" s="236" t="s">
        <v>114</v>
      </c>
      <c r="H4" s="236" t="s">
        <v>115</v>
      </c>
      <c r="I4" s="247" t="s">
        <v>121</v>
      </c>
      <c r="J4" s="467"/>
    </row>
    <row r="5" spans="1:10" s="2" customFormat="1" x14ac:dyDescent="0.25">
      <c r="A5" s="124" t="s">
        <v>33</v>
      </c>
      <c r="B5" s="134">
        <v>3</v>
      </c>
      <c r="C5" s="135">
        <v>1</v>
      </c>
      <c r="D5" s="135">
        <v>3</v>
      </c>
      <c r="E5" s="248">
        <f>SUM(B5:D5)</f>
        <v>7</v>
      </c>
      <c r="F5" s="134">
        <v>20</v>
      </c>
      <c r="G5" s="135">
        <v>5</v>
      </c>
      <c r="H5" s="135">
        <v>14</v>
      </c>
      <c r="I5" s="248">
        <f>SUM(F5:H5)</f>
        <v>39</v>
      </c>
      <c r="J5" s="254">
        <f>SUM(I5,E5)</f>
        <v>46</v>
      </c>
    </row>
    <row r="6" spans="1:10" x14ac:dyDescent="0.25">
      <c r="A6" s="241" t="s">
        <v>1</v>
      </c>
      <c r="B6" s="113">
        <v>1</v>
      </c>
      <c r="C6" s="112">
        <v>1</v>
      </c>
      <c r="D6" s="112">
        <v>3</v>
      </c>
      <c r="E6" s="249">
        <f t="shared" ref="E6:E16" si="0">SUM(B6:D6)</f>
        <v>5</v>
      </c>
      <c r="F6" s="113">
        <v>9</v>
      </c>
      <c r="G6" s="112">
        <v>3</v>
      </c>
      <c r="H6" s="112">
        <v>8</v>
      </c>
      <c r="I6" s="249">
        <f t="shared" ref="I6:I16" si="1">SUM(F6:H6)</f>
        <v>20</v>
      </c>
      <c r="J6" s="255">
        <f t="shared" ref="J6:J16" si="2">SUM(I6,E6)</f>
        <v>25</v>
      </c>
    </row>
    <row r="7" spans="1:10" x14ac:dyDescent="0.25">
      <c r="A7" s="241" t="s">
        <v>8</v>
      </c>
      <c r="B7" s="113">
        <v>2</v>
      </c>
      <c r="C7" s="112"/>
      <c r="D7" s="112"/>
      <c r="E7" s="249">
        <f t="shared" si="0"/>
        <v>2</v>
      </c>
      <c r="F7" s="113">
        <v>11</v>
      </c>
      <c r="G7" s="112">
        <v>2</v>
      </c>
      <c r="H7" s="112">
        <v>6</v>
      </c>
      <c r="I7" s="249">
        <f t="shared" si="1"/>
        <v>19</v>
      </c>
      <c r="J7" s="255">
        <f t="shared" si="2"/>
        <v>21</v>
      </c>
    </row>
    <row r="8" spans="1:10" s="232" customFormat="1" ht="15.75" thickBot="1" x14ac:dyDescent="0.3">
      <c r="A8" s="242" t="s">
        <v>151</v>
      </c>
      <c r="B8" s="115"/>
      <c r="C8" s="116"/>
      <c r="D8" s="116"/>
      <c r="E8" s="250">
        <f t="shared" si="0"/>
        <v>0</v>
      </c>
      <c r="F8" s="115"/>
      <c r="G8" s="116"/>
      <c r="H8" s="116"/>
      <c r="I8" s="250">
        <f t="shared" si="1"/>
        <v>0</v>
      </c>
      <c r="J8" s="256">
        <f t="shared" si="2"/>
        <v>0</v>
      </c>
    </row>
    <row r="9" spans="1:10" s="2" customFormat="1" x14ac:dyDescent="0.25">
      <c r="A9" s="243" t="s">
        <v>34</v>
      </c>
      <c r="B9" s="126">
        <v>4</v>
      </c>
      <c r="C9" s="127"/>
      <c r="D9" s="127">
        <v>1</v>
      </c>
      <c r="E9" s="251">
        <f t="shared" si="0"/>
        <v>5</v>
      </c>
      <c r="F9" s="126">
        <v>1</v>
      </c>
      <c r="G9" s="127"/>
      <c r="H9" s="127"/>
      <c r="I9" s="251">
        <f t="shared" si="1"/>
        <v>1</v>
      </c>
      <c r="J9" s="257">
        <f t="shared" si="2"/>
        <v>6</v>
      </c>
    </row>
    <row r="10" spans="1:10" x14ac:dyDescent="0.25">
      <c r="A10" s="241" t="s">
        <v>35</v>
      </c>
      <c r="B10" s="113">
        <v>1</v>
      </c>
      <c r="C10" s="112"/>
      <c r="D10" s="112">
        <v>1</v>
      </c>
      <c r="E10" s="249">
        <f t="shared" si="0"/>
        <v>2</v>
      </c>
      <c r="F10" s="113"/>
      <c r="G10" s="112"/>
      <c r="H10" s="112"/>
      <c r="I10" s="249">
        <f t="shared" si="1"/>
        <v>0</v>
      </c>
      <c r="J10" s="255">
        <f t="shared" si="2"/>
        <v>2</v>
      </c>
    </row>
    <row r="11" spans="1:10" ht="15.75" thickBot="1" x14ac:dyDescent="0.3">
      <c r="A11" s="244" t="s">
        <v>36</v>
      </c>
      <c r="B11" s="234">
        <v>3</v>
      </c>
      <c r="C11" s="233"/>
      <c r="D11" s="233"/>
      <c r="E11" s="252">
        <f t="shared" si="0"/>
        <v>3</v>
      </c>
      <c r="F11" s="234">
        <v>1</v>
      </c>
      <c r="G11" s="233"/>
      <c r="H11" s="233"/>
      <c r="I11" s="252">
        <f t="shared" si="1"/>
        <v>1</v>
      </c>
      <c r="J11" s="258">
        <f t="shared" si="2"/>
        <v>4</v>
      </c>
    </row>
    <row r="12" spans="1:10" s="2" customFormat="1" x14ac:dyDescent="0.25">
      <c r="A12" s="124" t="s">
        <v>59</v>
      </c>
      <c r="B12" s="134">
        <v>2</v>
      </c>
      <c r="C12" s="135"/>
      <c r="D12" s="135">
        <v>8</v>
      </c>
      <c r="E12" s="248">
        <f t="shared" si="0"/>
        <v>10</v>
      </c>
      <c r="F12" s="134">
        <v>4</v>
      </c>
      <c r="G12" s="135">
        <v>2</v>
      </c>
      <c r="H12" s="135">
        <v>7</v>
      </c>
      <c r="I12" s="248">
        <f t="shared" si="1"/>
        <v>13</v>
      </c>
      <c r="J12" s="254">
        <f t="shared" si="2"/>
        <v>23</v>
      </c>
    </row>
    <row r="13" spans="1:10" x14ac:dyDescent="0.25">
      <c r="A13" s="241" t="s">
        <v>94</v>
      </c>
      <c r="B13" s="113"/>
      <c r="C13" s="112"/>
      <c r="D13" s="112">
        <v>1</v>
      </c>
      <c r="E13" s="249">
        <f t="shared" si="0"/>
        <v>1</v>
      </c>
      <c r="F13" s="113"/>
      <c r="G13" s="112"/>
      <c r="H13" s="112"/>
      <c r="I13" s="249">
        <f t="shared" si="1"/>
        <v>0</v>
      </c>
      <c r="J13" s="255">
        <f t="shared" si="2"/>
        <v>1</v>
      </c>
    </row>
    <row r="14" spans="1:10" x14ac:dyDescent="0.25">
      <c r="A14" s="241" t="s">
        <v>60</v>
      </c>
      <c r="B14" s="113"/>
      <c r="C14" s="112"/>
      <c r="D14" s="112">
        <v>1</v>
      </c>
      <c r="E14" s="249">
        <f t="shared" si="0"/>
        <v>1</v>
      </c>
      <c r="F14" s="113"/>
      <c r="G14" s="112"/>
      <c r="H14" s="112"/>
      <c r="I14" s="249">
        <f t="shared" si="1"/>
        <v>0</v>
      </c>
      <c r="J14" s="255">
        <f t="shared" si="2"/>
        <v>1</v>
      </c>
    </row>
    <row r="15" spans="1:10" x14ac:dyDescent="0.25">
      <c r="A15" s="241" t="s">
        <v>61</v>
      </c>
      <c r="B15" s="113">
        <v>2</v>
      </c>
      <c r="C15" s="112"/>
      <c r="D15" s="112">
        <v>1</v>
      </c>
      <c r="E15" s="249">
        <f t="shared" si="0"/>
        <v>3</v>
      </c>
      <c r="F15" s="113"/>
      <c r="G15" s="112"/>
      <c r="H15" s="112"/>
      <c r="I15" s="249">
        <f t="shared" si="1"/>
        <v>0</v>
      </c>
      <c r="J15" s="255">
        <f t="shared" si="2"/>
        <v>3</v>
      </c>
    </row>
    <row r="16" spans="1:10" ht="15.75" thickBot="1" x14ac:dyDescent="0.3">
      <c r="A16" s="242" t="s">
        <v>62</v>
      </c>
      <c r="B16" s="115"/>
      <c r="C16" s="116"/>
      <c r="D16" s="116">
        <v>5</v>
      </c>
      <c r="E16" s="250">
        <f t="shared" si="0"/>
        <v>5</v>
      </c>
      <c r="F16" s="115">
        <v>4</v>
      </c>
      <c r="G16" s="116">
        <v>2</v>
      </c>
      <c r="H16" s="116">
        <v>6</v>
      </c>
      <c r="I16" s="250">
        <f t="shared" si="1"/>
        <v>12</v>
      </c>
      <c r="J16" s="256">
        <f t="shared" si="2"/>
        <v>17</v>
      </c>
    </row>
    <row r="17" spans="1:10" s="2" customFormat="1" ht="15.75" thickBot="1" x14ac:dyDescent="0.3">
      <c r="A17" s="245" t="s">
        <v>95</v>
      </c>
      <c r="B17" s="237">
        <f>SUM(B12,B9,B5)</f>
        <v>9</v>
      </c>
      <c r="C17" s="238">
        <f t="shared" ref="C17:J17" si="3">SUM(C12,C9,C5)</f>
        <v>1</v>
      </c>
      <c r="D17" s="238">
        <f t="shared" si="3"/>
        <v>12</v>
      </c>
      <c r="E17" s="253">
        <f t="shared" si="3"/>
        <v>22</v>
      </c>
      <c r="F17" s="237">
        <f t="shared" si="3"/>
        <v>25</v>
      </c>
      <c r="G17" s="238">
        <f t="shared" si="3"/>
        <v>7</v>
      </c>
      <c r="H17" s="238">
        <f t="shared" si="3"/>
        <v>21</v>
      </c>
      <c r="I17" s="253">
        <f t="shared" si="3"/>
        <v>53</v>
      </c>
      <c r="J17" s="259">
        <f t="shared" si="3"/>
        <v>75</v>
      </c>
    </row>
    <row r="19" spans="1:10" s="232" customFormat="1" x14ac:dyDescent="0.25">
      <c r="A19" s="2" t="s">
        <v>112</v>
      </c>
    </row>
    <row r="20" spans="1:10" s="232" customFormat="1" ht="15.75" thickBot="1" x14ac:dyDescent="0.3">
      <c r="A20" s="2" t="s">
        <v>117</v>
      </c>
    </row>
    <row r="21" spans="1:10" s="232" customFormat="1" ht="15.75" thickBot="1" x14ac:dyDescent="0.3">
      <c r="A21" s="260"/>
      <c r="B21" s="463" t="s">
        <v>15</v>
      </c>
      <c r="C21" s="464"/>
      <c r="D21" s="464"/>
      <c r="E21" s="465"/>
      <c r="F21" s="463" t="s">
        <v>16</v>
      </c>
      <c r="G21" s="464"/>
      <c r="H21" s="464"/>
      <c r="I21" s="465"/>
      <c r="J21" s="466" t="s">
        <v>119</v>
      </c>
    </row>
    <row r="22" spans="1:10" s="2" customFormat="1" ht="30.75" thickBot="1" x14ac:dyDescent="0.3">
      <c r="A22" s="246"/>
      <c r="B22" s="235" t="s">
        <v>113</v>
      </c>
      <c r="C22" s="236" t="s">
        <v>114</v>
      </c>
      <c r="D22" s="236" t="s">
        <v>115</v>
      </c>
      <c r="E22" s="247" t="s">
        <v>120</v>
      </c>
      <c r="F22" s="235" t="s">
        <v>113</v>
      </c>
      <c r="G22" s="236" t="s">
        <v>114</v>
      </c>
      <c r="H22" s="236" t="s">
        <v>115</v>
      </c>
      <c r="I22" s="247" t="s">
        <v>122</v>
      </c>
      <c r="J22" s="467"/>
    </row>
    <row r="23" spans="1:10" s="2" customFormat="1" x14ac:dyDescent="0.25">
      <c r="A23" s="124" t="s">
        <v>33</v>
      </c>
      <c r="B23" s="134"/>
      <c r="C23" s="135"/>
      <c r="D23" s="135">
        <v>3</v>
      </c>
      <c r="E23" s="248">
        <f>SUM(B23:D23)</f>
        <v>3</v>
      </c>
      <c r="F23" s="134">
        <v>1</v>
      </c>
      <c r="G23" s="135">
        <v>4</v>
      </c>
      <c r="H23" s="135">
        <v>8</v>
      </c>
      <c r="I23" s="248">
        <f>SUM(F23:H23)</f>
        <v>13</v>
      </c>
      <c r="J23" s="254">
        <f>SUM(I23,E23)</f>
        <v>16</v>
      </c>
    </row>
    <row r="24" spans="1:10" s="232" customFormat="1" x14ac:dyDescent="0.25">
      <c r="A24" s="241" t="s">
        <v>1</v>
      </c>
      <c r="B24" s="113"/>
      <c r="C24" s="112"/>
      <c r="D24" s="112">
        <v>2</v>
      </c>
      <c r="E24" s="249">
        <f t="shared" ref="E24:E34" si="4">SUM(B24:D24)</f>
        <v>2</v>
      </c>
      <c r="F24" s="113"/>
      <c r="G24" s="112">
        <v>2</v>
      </c>
      <c r="H24" s="112">
        <v>5</v>
      </c>
      <c r="I24" s="249">
        <f t="shared" ref="I24:I34" si="5">SUM(F24:H24)</f>
        <v>7</v>
      </c>
      <c r="J24" s="255">
        <f t="shared" ref="J24:J34" si="6">SUM(I24,E24)</f>
        <v>9</v>
      </c>
    </row>
    <row r="25" spans="1:10" s="232" customFormat="1" x14ac:dyDescent="0.25">
      <c r="A25" s="241" t="s">
        <v>8</v>
      </c>
      <c r="B25" s="113"/>
      <c r="C25" s="112"/>
      <c r="D25" s="112">
        <v>1</v>
      </c>
      <c r="E25" s="249">
        <f t="shared" si="4"/>
        <v>1</v>
      </c>
      <c r="F25" s="113">
        <v>1</v>
      </c>
      <c r="G25" s="112">
        <v>2</v>
      </c>
      <c r="H25" s="112">
        <v>3</v>
      </c>
      <c r="I25" s="249">
        <f t="shared" si="5"/>
        <v>6</v>
      </c>
      <c r="J25" s="255">
        <f t="shared" si="6"/>
        <v>7</v>
      </c>
    </row>
    <row r="26" spans="1:10" s="232" customFormat="1" ht="15.75" thickBot="1" x14ac:dyDescent="0.3">
      <c r="A26" s="242" t="s">
        <v>151</v>
      </c>
      <c r="B26" s="115"/>
      <c r="C26" s="116"/>
      <c r="D26" s="116"/>
      <c r="E26" s="250">
        <f t="shared" si="4"/>
        <v>0</v>
      </c>
      <c r="F26" s="115"/>
      <c r="G26" s="116"/>
      <c r="H26" s="116"/>
      <c r="I26" s="250">
        <f t="shared" si="5"/>
        <v>0</v>
      </c>
      <c r="J26" s="256">
        <f t="shared" si="6"/>
        <v>0</v>
      </c>
    </row>
    <row r="27" spans="1:10" s="2" customFormat="1" x14ac:dyDescent="0.25">
      <c r="A27" s="243" t="s">
        <v>34</v>
      </c>
      <c r="B27" s="126"/>
      <c r="C27" s="127">
        <v>1</v>
      </c>
      <c r="D27" s="127"/>
      <c r="E27" s="251">
        <f t="shared" si="4"/>
        <v>1</v>
      </c>
      <c r="F27" s="126"/>
      <c r="G27" s="127"/>
      <c r="H27" s="127"/>
      <c r="I27" s="251">
        <f t="shared" si="5"/>
        <v>0</v>
      </c>
      <c r="J27" s="257">
        <f t="shared" si="6"/>
        <v>1</v>
      </c>
    </row>
    <row r="28" spans="1:10" s="232" customFormat="1" x14ac:dyDescent="0.25">
      <c r="A28" s="241" t="s">
        <v>35</v>
      </c>
      <c r="B28" s="113"/>
      <c r="C28" s="112">
        <v>1</v>
      </c>
      <c r="D28" s="112"/>
      <c r="E28" s="249">
        <f t="shared" si="4"/>
        <v>1</v>
      </c>
      <c r="F28" s="113"/>
      <c r="G28" s="112"/>
      <c r="H28" s="112"/>
      <c r="I28" s="249">
        <f t="shared" si="5"/>
        <v>0</v>
      </c>
      <c r="J28" s="255">
        <f t="shared" si="6"/>
        <v>1</v>
      </c>
    </row>
    <row r="29" spans="1:10" s="232" customFormat="1" ht="15.75" thickBot="1" x14ac:dyDescent="0.3">
      <c r="A29" s="244" t="s">
        <v>36</v>
      </c>
      <c r="B29" s="234"/>
      <c r="C29" s="233"/>
      <c r="D29" s="233"/>
      <c r="E29" s="252">
        <f t="shared" si="4"/>
        <v>0</v>
      </c>
      <c r="F29" s="234"/>
      <c r="G29" s="233"/>
      <c r="H29" s="233"/>
      <c r="I29" s="252">
        <f t="shared" si="5"/>
        <v>0</v>
      </c>
      <c r="J29" s="258">
        <f t="shared" si="6"/>
        <v>0</v>
      </c>
    </row>
    <row r="30" spans="1:10" s="2" customFormat="1" x14ac:dyDescent="0.25">
      <c r="A30" s="124" t="s">
        <v>59</v>
      </c>
      <c r="B30" s="134">
        <v>1</v>
      </c>
      <c r="C30" s="135">
        <v>1</v>
      </c>
      <c r="D30" s="135">
        <v>5</v>
      </c>
      <c r="E30" s="248">
        <f t="shared" si="4"/>
        <v>7</v>
      </c>
      <c r="F30" s="134"/>
      <c r="G30" s="135">
        <v>1</v>
      </c>
      <c r="H30" s="135">
        <v>4</v>
      </c>
      <c r="I30" s="248">
        <f t="shared" si="5"/>
        <v>5</v>
      </c>
      <c r="J30" s="254">
        <f t="shared" si="6"/>
        <v>12</v>
      </c>
    </row>
    <row r="31" spans="1:10" s="232" customFormat="1" x14ac:dyDescent="0.25">
      <c r="A31" s="241" t="s">
        <v>94</v>
      </c>
      <c r="B31" s="113">
        <v>1</v>
      </c>
      <c r="C31" s="112"/>
      <c r="D31" s="112">
        <v>1</v>
      </c>
      <c r="E31" s="249">
        <f t="shared" si="4"/>
        <v>2</v>
      </c>
      <c r="F31" s="113"/>
      <c r="G31" s="112"/>
      <c r="H31" s="112"/>
      <c r="I31" s="249">
        <f t="shared" si="5"/>
        <v>0</v>
      </c>
      <c r="J31" s="255">
        <f t="shared" si="6"/>
        <v>2</v>
      </c>
    </row>
    <row r="32" spans="1:10" s="232" customFormat="1" x14ac:dyDescent="0.25">
      <c r="A32" s="241" t="s">
        <v>60</v>
      </c>
      <c r="B32" s="113"/>
      <c r="C32" s="112"/>
      <c r="D32" s="112">
        <v>2</v>
      </c>
      <c r="E32" s="249">
        <f t="shared" si="4"/>
        <v>2</v>
      </c>
      <c r="F32" s="113"/>
      <c r="G32" s="112"/>
      <c r="H32" s="112">
        <v>1</v>
      </c>
      <c r="I32" s="249">
        <f t="shared" si="5"/>
        <v>1</v>
      </c>
      <c r="J32" s="255">
        <f t="shared" si="6"/>
        <v>3</v>
      </c>
    </row>
    <row r="33" spans="1:10" s="232" customFormat="1" x14ac:dyDescent="0.25">
      <c r="A33" s="241" t="s">
        <v>61</v>
      </c>
      <c r="B33" s="113"/>
      <c r="C33" s="112"/>
      <c r="D33" s="112"/>
      <c r="E33" s="249">
        <f t="shared" si="4"/>
        <v>0</v>
      </c>
      <c r="F33" s="113"/>
      <c r="G33" s="112"/>
      <c r="H33" s="112"/>
      <c r="I33" s="249">
        <f t="shared" si="5"/>
        <v>0</v>
      </c>
      <c r="J33" s="255">
        <f t="shared" si="6"/>
        <v>0</v>
      </c>
    </row>
    <row r="34" spans="1:10" s="232" customFormat="1" ht="15.75" thickBot="1" x14ac:dyDescent="0.3">
      <c r="A34" s="242" t="s">
        <v>62</v>
      </c>
      <c r="B34" s="115"/>
      <c r="C34" s="116">
        <v>1</v>
      </c>
      <c r="D34" s="116">
        <v>2</v>
      </c>
      <c r="E34" s="250">
        <f t="shared" si="4"/>
        <v>3</v>
      </c>
      <c r="F34" s="115"/>
      <c r="G34" s="116">
        <v>1</v>
      </c>
      <c r="H34" s="116">
        <v>3</v>
      </c>
      <c r="I34" s="250">
        <f t="shared" si="5"/>
        <v>4</v>
      </c>
      <c r="J34" s="256">
        <f t="shared" si="6"/>
        <v>7</v>
      </c>
    </row>
    <row r="35" spans="1:10" s="2" customFormat="1" ht="15.75" thickBot="1" x14ac:dyDescent="0.3">
      <c r="A35" s="245" t="s">
        <v>95</v>
      </c>
      <c r="B35" s="237">
        <f>SUM(B30,B27,B23)</f>
        <v>1</v>
      </c>
      <c r="C35" s="238">
        <f t="shared" ref="C35:J35" si="7">SUM(C30,C27,C23)</f>
        <v>2</v>
      </c>
      <c r="D35" s="238">
        <f t="shared" si="7"/>
        <v>8</v>
      </c>
      <c r="E35" s="253">
        <f t="shared" si="7"/>
        <v>11</v>
      </c>
      <c r="F35" s="237">
        <f t="shared" si="7"/>
        <v>1</v>
      </c>
      <c r="G35" s="238">
        <f t="shared" si="7"/>
        <v>5</v>
      </c>
      <c r="H35" s="238">
        <f t="shared" si="7"/>
        <v>12</v>
      </c>
      <c r="I35" s="253">
        <f t="shared" si="7"/>
        <v>18</v>
      </c>
      <c r="J35" s="259">
        <f t="shared" si="7"/>
        <v>29</v>
      </c>
    </row>
    <row r="37" spans="1:10" s="232" customFormat="1" x14ac:dyDescent="0.25">
      <c r="A37" s="2" t="s">
        <v>112</v>
      </c>
    </row>
    <row r="38" spans="1:10" s="232" customFormat="1" ht="15.75" thickBot="1" x14ac:dyDescent="0.3">
      <c r="A38" s="2" t="s">
        <v>153</v>
      </c>
    </row>
    <row r="39" spans="1:10" s="232" customFormat="1" ht="15.75" thickBot="1" x14ac:dyDescent="0.3">
      <c r="A39" s="260"/>
      <c r="B39" s="463" t="s">
        <v>15</v>
      </c>
      <c r="C39" s="464"/>
      <c r="D39" s="464"/>
      <c r="E39" s="465"/>
      <c r="F39" s="463" t="s">
        <v>16</v>
      </c>
      <c r="G39" s="464"/>
      <c r="H39" s="464"/>
      <c r="I39" s="465"/>
      <c r="J39" s="466" t="s">
        <v>119</v>
      </c>
    </row>
    <row r="40" spans="1:10" s="2" customFormat="1" ht="30.75" thickBot="1" x14ac:dyDescent="0.3">
      <c r="A40" s="246"/>
      <c r="B40" s="235" t="s">
        <v>113</v>
      </c>
      <c r="C40" s="236" t="s">
        <v>114</v>
      </c>
      <c r="D40" s="236" t="s">
        <v>115</v>
      </c>
      <c r="E40" s="247" t="s">
        <v>120</v>
      </c>
      <c r="F40" s="235" t="s">
        <v>113</v>
      </c>
      <c r="G40" s="236" t="s">
        <v>114</v>
      </c>
      <c r="H40" s="236" t="s">
        <v>115</v>
      </c>
      <c r="I40" s="247" t="s">
        <v>122</v>
      </c>
      <c r="J40" s="467"/>
    </row>
    <row r="41" spans="1:10" s="2" customFormat="1" x14ac:dyDescent="0.25">
      <c r="A41" s="124" t="s">
        <v>33</v>
      </c>
      <c r="B41" s="134">
        <v>1</v>
      </c>
      <c r="C41" s="135">
        <v>1</v>
      </c>
      <c r="D41" s="135"/>
      <c r="E41" s="248">
        <f>SUM(B41:D41)</f>
        <v>2</v>
      </c>
      <c r="F41" s="134"/>
      <c r="G41" s="135">
        <v>1</v>
      </c>
      <c r="H41" s="135"/>
      <c r="I41" s="248">
        <f>SUM(F41:H41)</f>
        <v>1</v>
      </c>
      <c r="J41" s="254">
        <f>SUM(I41,E41)</f>
        <v>3</v>
      </c>
    </row>
    <row r="42" spans="1:10" s="232" customFormat="1" x14ac:dyDescent="0.25">
      <c r="A42" s="241" t="s">
        <v>1</v>
      </c>
      <c r="B42" s="113"/>
      <c r="C42" s="112"/>
      <c r="D42" s="112"/>
      <c r="E42" s="249">
        <f t="shared" ref="E42:E44" si="8">SUM(B42:D42)</f>
        <v>0</v>
      </c>
      <c r="F42" s="113"/>
      <c r="G42" s="112">
        <v>1</v>
      </c>
      <c r="H42" s="112"/>
      <c r="I42" s="249">
        <f t="shared" ref="I42:I44" si="9">SUM(F42:H42)</f>
        <v>1</v>
      </c>
      <c r="J42" s="255">
        <f t="shared" ref="J42:J44" si="10">SUM(I42,E42)</f>
        <v>1</v>
      </c>
    </row>
    <row r="43" spans="1:10" s="232" customFormat="1" x14ac:dyDescent="0.25">
      <c r="A43" s="241" t="s">
        <v>8</v>
      </c>
      <c r="B43" s="113">
        <v>1</v>
      </c>
      <c r="C43" s="112">
        <v>1</v>
      </c>
      <c r="D43" s="112"/>
      <c r="E43" s="249">
        <f t="shared" si="8"/>
        <v>2</v>
      </c>
      <c r="F43" s="113"/>
      <c r="G43" s="112"/>
      <c r="H43" s="112"/>
      <c r="I43" s="249">
        <f t="shared" si="9"/>
        <v>0</v>
      </c>
      <c r="J43" s="255">
        <f t="shared" si="10"/>
        <v>2</v>
      </c>
    </row>
    <row r="44" spans="1:10" s="232" customFormat="1" ht="15.75" thickBot="1" x14ac:dyDescent="0.3">
      <c r="A44" s="242" t="s">
        <v>151</v>
      </c>
      <c r="B44" s="115"/>
      <c r="C44" s="116"/>
      <c r="D44" s="116"/>
      <c r="E44" s="250">
        <f t="shared" si="8"/>
        <v>0</v>
      </c>
      <c r="F44" s="115"/>
      <c r="G44" s="116"/>
      <c r="H44" s="116"/>
      <c r="I44" s="250">
        <f t="shared" si="9"/>
        <v>0</v>
      </c>
      <c r="J44" s="256">
        <f t="shared" si="10"/>
        <v>0</v>
      </c>
    </row>
    <row r="45" spans="1:10" s="2" customFormat="1" x14ac:dyDescent="0.25">
      <c r="A45" s="243" t="s">
        <v>34</v>
      </c>
      <c r="B45" s="126"/>
      <c r="C45" s="127"/>
      <c r="D45" s="127"/>
      <c r="E45" s="251">
        <f t="shared" ref="E45:E52" si="11">SUM(B45:D45)</f>
        <v>0</v>
      </c>
      <c r="F45" s="126"/>
      <c r="G45" s="127"/>
      <c r="H45" s="127">
        <v>1</v>
      </c>
      <c r="I45" s="251">
        <f t="shared" ref="I45:I52" si="12">SUM(F45:H45)</f>
        <v>1</v>
      </c>
      <c r="J45" s="257">
        <f t="shared" ref="J45:J52" si="13">SUM(I45,E45)</f>
        <v>1</v>
      </c>
    </row>
    <row r="46" spans="1:10" s="232" customFormat="1" x14ac:dyDescent="0.25">
      <c r="A46" s="241" t="s">
        <v>35</v>
      </c>
      <c r="B46" s="113"/>
      <c r="C46" s="112"/>
      <c r="D46" s="112"/>
      <c r="E46" s="249">
        <f t="shared" si="11"/>
        <v>0</v>
      </c>
      <c r="F46" s="113"/>
      <c r="G46" s="112"/>
      <c r="H46" s="112"/>
      <c r="I46" s="249">
        <f t="shared" si="12"/>
        <v>0</v>
      </c>
      <c r="J46" s="255">
        <f t="shared" si="13"/>
        <v>0</v>
      </c>
    </row>
    <row r="47" spans="1:10" s="232" customFormat="1" ht="15.75" thickBot="1" x14ac:dyDescent="0.3">
      <c r="A47" s="244" t="s">
        <v>36</v>
      </c>
      <c r="B47" s="234"/>
      <c r="C47" s="233"/>
      <c r="D47" s="233"/>
      <c r="E47" s="252">
        <f t="shared" si="11"/>
        <v>0</v>
      </c>
      <c r="F47" s="234"/>
      <c r="G47" s="233"/>
      <c r="H47" s="233">
        <v>1</v>
      </c>
      <c r="I47" s="252">
        <f t="shared" si="12"/>
        <v>1</v>
      </c>
      <c r="J47" s="258">
        <f t="shared" si="13"/>
        <v>1</v>
      </c>
    </row>
    <row r="48" spans="1:10" s="2" customFormat="1" x14ac:dyDescent="0.25">
      <c r="A48" s="124" t="s">
        <v>59</v>
      </c>
      <c r="B48" s="134"/>
      <c r="C48" s="135"/>
      <c r="D48" s="135">
        <v>1</v>
      </c>
      <c r="E48" s="248">
        <f t="shared" si="11"/>
        <v>1</v>
      </c>
      <c r="F48" s="134">
        <v>1</v>
      </c>
      <c r="G48" s="135">
        <v>1</v>
      </c>
      <c r="H48" s="135"/>
      <c r="I48" s="248">
        <f t="shared" si="12"/>
        <v>2</v>
      </c>
      <c r="J48" s="254">
        <f t="shared" si="13"/>
        <v>3</v>
      </c>
    </row>
    <row r="49" spans="1:10" s="232" customFormat="1" x14ac:dyDescent="0.25">
      <c r="A49" s="241" t="s">
        <v>94</v>
      </c>
      <c r="B49" s="113"/>
      <c r="C49" s="112"/>
      <c r="D49" s="112">
        <v>1</v>
      </c>
      <c r="E49" s="249">
        <f t="shared" si="11"/>
        <v>1</v>
      </c>
      <c r="F49" s="113"/>
      <c r="G49" s="112"/>
      <c r="H49" s="112"/>
      <c r="I49" s="249">
        <f t="shared" si="12"/>
        <v>0</v>
      </c>
      <c r="J49" s="255">
        <f t="shared" si="13"/>
        <v>1</v>
      </c>
    </row>
    <row r="50" spans="1:10" s="232" customFormat="1" x14ac:dyDescent="0.25">
      <c r="A50" s="241" t="s">
        <v>60</v>
      </c>
      <c r="B50" s="113"/>
      <c r="C50" s="112"/>
      <c r="D50" s="112"/>
      <c r="E50" s="249">
        <f t="shared" si="11"/>
        <v>0</v>
      </c>
      <c r="F50" s="113"/>
      <c r="G50" s="112"/>
      <c r="H50" s="112"/>
      <c r="I50" s="249">
        <f t="shared" si="12"/>
        <v>0</v>
      </c>
      <c r="J50" s="255">
        <f t="shared" si="13"/>
        <v>0</v>
      </c>
    </row>
    <row r="51" spans="1:10" s="232" customFormat="1" x14ac:dyDescent="0.25">
      <c r="A51" s="241" t="s">
        <v>61</v>
      </c>
      <c r="B51" s="113"/>
      <c r="C51" s="112"/>
      <c r="D51" s="112"/>
      <c r="E51" s="249">
        <f t="shared" si="11"/>
        <v>0</v>
      </c>
      <c r="F51" s="113"/>
      <c r="G51" s="112"/>
      <c r="H51" s="112"/>
      <c r="I51" s="249">
        <f t="shared" si="12"/>
        <v>0</v>
      </c>
      <c r="J51" s="255">
        <f t="shared" si="13"/>
        <v>0</v>
      </c>
    </row>
    <row r="52" spans="1:10" s="232" customFormat="1" ht="15.75" thickBot="1" x14ac:dyDescent="0.3">
      <c r="A52" s="242" t="s">
        <v>62</v>
      </c>
      <c r="B52" s="115"/>
      <c r="C52" s="116"/>
      <c r="D52" s="116"/>
      <c r="E52" s="250">
        <f t="shared" si="11"/>
        <v>0</v>
      </c>
      <c r="F52" s="115">
        <v>1</v>
      </c>
      <c r="G52" s="116">
        <v>1</v>
      </c>
      <c r="H52" s="116"/>
      <c r="I52" s="250">
        <f t="shared" si="12"/>
        <v>2</v>
      </c>
      <c r="J52" s="256">
        <f t="shared" si="13"/>
        <v>2</v>
      </c>
    </row>
    <row r="53" spans="1:10" s="2" customFormat="1" ht="15.75" thickBot="1" x14ac:dyDescent="0.3">
      <c r="A53" s="245" t="s">
        <v>95</v>
      </c>
      <c r="B53" s="237">
        <f>SUM(B48,B45,B41)</f>
        <v>1</v>
      </c>
      <c r="C53" s="238">
        <f t="shared" ref="C53:J53" si="14">SUM(C48,C45,C41)</f>
        <v>1</v>
      </c>
      <c r="D53" s="238">
        <f t="shared" si="14"/>
        <v>1</v>
      </c>
      <c r="E53" s="253">
        <f t="shared" si="14"/>
        <v>3</v>
      </c>
      <c r="F53" s="237">
        <f t="shared" si="14"/>
        <v>1</v>
      </c>
      <c r="G53" s="238">
        <f t="shared" si="14"/>
        <v>2</v>
      </c>
      <c r="H53" s="238">
        <f t="shared" si="14"/>
        <v>1</v>
      </c>
      <c r="I53" s="253">
        <f t="shared" si="14"/>
        <v>4</v>
      </c>
      <c r="J53" s="259">
        <f t="shared" si="14"/>
        <v>7</v>
      </c>
    </row>
  </sheetData>
  <mergeCells count="9">
    <mergeCell ref="B39:E39"/>
    <mergeCell ref="F39:I39"/>
    <mergeCell ref="J39:J40"/>
    <mergeCell ref="B3:E3"/>
    <mergeCell ref="F3:I3"/>
    <mergeCell ref="J3:J4"/>
    <mergeCell ref="B21:E21"/>
    <mergeCell ref="F21:I21"/>
    <mergeCell ref="J21:J22"/>
  </mergeCells>
  <pageMargins left="0.25" right="0.25" top="0.75" bottom="0.75" header="0.3" footer="0.3"/>
  <pageSetup scale="75" orientation="landscape" r:id="rId1"/>
  <headerFooter>
    <oddHeader>&amp;C&amp;"-,Bold"ADVANCE Grant
Fall 2016</oddHeader>
    <oddFooter>&amp;R&amp;8Office of Institutional Research
produced on 9/14/2017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Table 1</vt:lpstr>
      <vt:lpstr>Table 2</vt:lpstr>
      <vt:lpstr>Table 6</vt:lpstr>
      <vt:lpstr>Table 7</vt:lpstr>
      <vt:lpstr>Table 8_Gender</vt:lpstr>
      <vt:lpstr>Table 8_RE</vt:lpstr>
      <vt:lpstr>9mo Salaries</vt:lpstr>
      <vt:lpstr>9mo Salaries by Gender and Rank</vt:lpstr>
      <vt:lpstr>Asian by Citiz., Tenure, Gender</vt:lpstr>
      <vt:lpstr>'Table 8_Gender'!Print_Titles</vt:lpstr>
      <vt:lpstr>'Table 8_RE'!Print_Titles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Christine</dc:creator>
  <cp:lastModifiedBy>Owner</cp:lastModifiedBy>
  <cp:lastPrinted>2017-09-14T20:20:18Z</cp:lastPrinted>
  <dcterms:created xsi:type="dcterms:W3CDTF">2015-12-09T19:59:30Z</dcterms:created>
  <dcterms:modified xsi:type="dcterms:W3CDTF">2017-09-25T12:25:52Z</dcterms:modified>
</cp:coreProperties>
</file>